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7875"/>
  </bookViews>
  <sheets>
    <sheet name="CRONOGRAMA" sheetId="2" r:id="rId1"/>
    <sheet name="MEM CALC" sheetId="3" r:id="rId2"/>
    <sheet name="ATUALIZADA" sheetId="4" r:id="rId3"/>
  </sheets>
  <definedNames>
    <definedName name="_xlnm.Print_Area" localSheetId="2">ATUALIZADA!$A$1:$K$129</definedName>
  </definedNames>
  <calcPr calcId="124519"/>
</workbook>
</file>

<file path=xl/calcChain.xml><?xml version="1.0" encoding="utf-8"?>
<calcChain xmlns="http://schemas.openxmlformats.org/spreadsheetml/2006/main">
  <c r="C29" i="2"/>
  <c r="C27"/>
  <c r="C25"/>
  <c r="C23"/>
  <c r="C21"/>
  <c r="C19"/>
  <c r="C17"/>
  <c r="C15"/>
  <c r="C13"/>
  <c r="C11"/>
  <c r="C9"/>
  <c r="J93" i="4"/>
  <c r="K93" s="1"/>
  <c r="K94" s="1"/>
  <c r="K115" s="1"/>
  <c r="J90"/>
  <c r="K90" s="1"/>
  <c r="K89"/>
  <c r="J89"/>
  <c r="K88"/>
  <c r="J88"/>
  <c r="J87"/>
  <c r="K87" s="1"/>
  <c r="J86"/>
  <c r="K86" s="1"/>
  <c r="J83"/>
  <c r="K83" s="1"/>
  <c r="J82"/>
  <c r="K82" s="1"/>
  <c r="J81"/>
  <c r="K81" s="1"/>
  <c r="J80"/>
  <c r="K80" s="1"/>
  <c r="J79"/>
  <c r="K79" s="1"/>
  <c r="J76"/>
  <c r="K76" s="1"/>
  <c r="J75"/>
  <c r="K75" s="1"/>
  <c r="J74"/>
  <c r="K74" s="1"/>
  <c r="J73"/>
  <c r="K73" s="1"/>
  <c r="J70"/>
  <c r="K70" s="1"/>
  <c r="J69"/>
  <c r="K69" s="1"/>
  <c r="J68"/>
  <c r="K68" s="1"/>
  <c r="J67"/>
  <c r="K67" s="1"/>
  <c r="J64"/>
  <c r="K64" s="1"/>
  <c r="J63"/>
  <c r="K63" s="1"/>
  <c r="J62"/>
  <c r="K62" s="1"/>
  <c r="K61"/>
  <c r="J61"/>
  <c r="J60"/>
  <c r="K60" s="1"/>
  <c r="J59"/>
  <c r="K59" s="1"/>
  <c r="J58"/>
  <c r="K58" s="1"/>
  <c r="K57"/>
  <c r="J57"/>
  <c r="J56"/>
  <c r="K56" s="1"/>
  <c r="J55"/>
  <c r="K55" s="1"/>
  <c r="J54"/>
  <c r="K54" s="1"/>
  <c r="J53"/>
  <c r="K53" s="1"/>
  <c r="J50"/>
  <c r="K50" s="1"/>
  <c r="J49"/>
  <c r="K49" s="1"/>
  <c r="J48"/>
  <c r="K48" s="1"/>
  <c r="J47"/>
  <c r="K47" s="1"/>
  <c r="K51" s="1"/>
  <c r="K109" s="1"/>
  <c r="J44"/>
  <c r="K44" s="1"/>
  <c r="J43"/>
  <c r="K43" s="1"/>
  <c r="J42"/>
  <c r="K42" s="1"/>
  <c r="J41"/>
  <c r="K41" s="1"/>
  <c r="J40"/>
  <c r="K40" s="1"/>
  <c r="J39"/>
  <c r="K39" s="1"/>
  <c r="K38"/>
  <c r="J38"/>
  <c r="K37"/>
  <c r="J37"/>
  <c r="J34"/>
  <c r="K34" s="1"/>
  <c r="J33"/>
  <c r="K33" s="1"/>
  <c r="K30"/>
  <c r="J30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D16" i="2"/>
  <c r="E16"/>
  <c r="K91" i="4" l="1"/>
  <c r="K114" s="1"/>
  <c r="K77"/>
  <c r="K112" s="1"/>
  <c r="K65"/>
  <c r="K110" s="1"/>
  <c r="K45"/>
  <c r="K108" s="1"/>
  <c r="K35"/>
  <c r="K107" s="1"/>
  <c r="K19"/>
  <c r="K105" s="1"/>
  <c r="K71"/>
  <c r="K111" s="1"/>
  <c r="K84"/>
  <c r="K113" s="1"/>
  <c r="K31"/>
  <c r="K106" s="1"/>
  <c r="K116" l="1"/>
  <c r="F24" i="2" l="1"/>
  <c r="G24" s="1"/>
  <c r="E22"/>
  <c r="G22" s="1"/>
  <c r="F20"/>
  <c r="G20" s="1"/>
  <c r="D18" l="1"/>
  <c r="G18" s="1"/>
  <c r="F12"/>
  <c r="G16"/>
  <c r="F28"/>
  <c r="G28" s="1"/>
  <c r="D14"/>
  <c r="G14" s="1"/>
  <c r="G12" l="1"/>
  <c r="D10" l="1"/>
  <c r="C31"/>
  <c r="G10" l="1"/>
  <c r="D31"/>
  <c r="D32" s="1"/>
  <c r="F30"/>
  <c r="G30" s="1"/>
  <c r="E26"/>
  <c r="E31" s="1"/>
  <c r="F26"/>
  <c r="F31" s="1"/>
  <c r="G26" l="1"/>
  <c r="G31" s="1"/>
  <c r="E32"/>
  <c r="F32" s="1"/>
  <c r="G32" s="1"/>
</calcChain>
</file>

<file path=xl/sharedStrings.xml><?xml version="1.0" encoding="utf-8"?>
<sst xmlns="http://schemas.openxmlformats.org/spreadsheetml/2006/main" count="493" uniqueCount="338">
  <si>
    <t>ORGÃO</t>
  </si>
  <si>
    <t>ITEM</t>
  </si>
  <si>
    <t>DESCRIMINAÇÃO</t>
  </si>
  <si>
    <t>QTDE</t>
  </si>
  <si>
    <t>P.UNIT.</t>
  </si>
  <si>
    <t>R$</t>
  </si>
  <si>
    <t>TOTAL</t>
  </si>
  <si>
    <t>UND</t>
  </si>
  <si>
    <t>Subtotal</t>
  </si>
  <si>
    <t>PREFEITURA MUNICIPAL DE POUSO ALEGRE</t>
  </si>
  <si>
    <t>PLANILHA DE ORÇAMENTO</t>
  </si>
  <si>
    <t>2.1</t>
  </si>
  <si>
    <t>5.1</t>
  </si>
  <si>
    <t xml:space="preserve">PROCESSO: </t>
  </si>
  <si>
    <t>Total</t>
  </si>
  <si>
    <t xml:space="preserve">RESUMO DE CUSTOS </t>
  </si>
  <si>
    <t>SERP</t>
  </si>
  <si>
    <t>SERVIÇOS PRELIMINARES</t>
  </si>
  <si>
    <t>Serviços Preliminares</t>
  </si>
  <si>
    <t>PAREDES E PAINÉIS</t>
  </si>
  <si>
    <t>7.1</t>
  </si>
  <si>
    <t>COBERTURA</t>
  </si>
  <si>
    <t>8.1</t>
  </si>
  <si>
    <t>8.2</t>
  </si>
  <si>
    <t>ESQUADRIAS/FERRAGENS/VIDROS</t>
  </si>
  <si>
    <t>9.1</t>
  </si>
  <si>
    <t>9.2</t>
  </si>
  <si>
    <t>Cobertura</t>
  </si>
  <si>
    <t>Esquadrias/ Ferragens/ Vidros</t>
  </si>
  <si>
    <t>REVESTIMENTOS</t>
  </si>
  <si>
    <t>Paredes e Painéis</t>
  </si>
  <si>
    <t>Revestimentos</t>
  </si>
  <si>
    <t>Pisos</t>
  </si>
  <si>
    <t>PISOS</t>
  </si>
  <si>
    <t>Pintura</t>
  </si>
  <si>
    <t>LIM</t>
  </si>
  <si>
    <t>LIMPEZA GERAL</t>
  </si>
  <si>
    <t>Limpeza Geral da Obra</t>
  </si>
  <si>
    <t>obs.:</t>
  </si>
  <si>
    <t>3 - O orçamento foi feito em conformidade com uma Planta Baixa, sem projeto executivo Hidrosdanitario,</t>
  </si>
  <si>
    <t>Estrutural, Eletrico.</t>
  </si>
  <si>
    <t>1.2</t>
  </si>
  <si>
    <t>6.1</t>
  </si>
  <si>
    <t>C/ BDI R$</t>
  </si>
  <si>
    <t>m3</t>
  </si>
  <si>
    <t>Limpeza final da obra</t>
  </si>
  <si>
    <t>Pintura externa/interna de prédios- Paredes- latex acrílico 2 demãos</t>
  </si>
  <si>
    <t>m2</t>
  </si>
  <si>
    <t>PIN-SEL-005</t>
  </si>
  <si>
    <t xml:space="preserve">Preparação p/ pintura em paredes, PVA/Acrílica, com fundo selador </t>
  </si>
  <si>
    <t>PIN-ACR-005</t>
  </si>
  <si>
    <t>Pintura Óleo/Esmalte, 2 demãos, em esquadrias de ferro</t>
  </si>
  <si>
    <t>PIN-ESM-005</t>
  </si>
  <si>
    <t>DIV</t>
  </si>
  <si>
    <t>DIVERSOS</t>
  </si>
  <si>
    <t>Diversos</t>
  </si>
  <si>
    <t>DEM-ALV-005</t>
  </si>
  <si>
    <t>PIS</t>
  </si>
  <si>
    <t>COB</t>
  </si>
  <si>
    <t>ESQ</t>
  </si>
  <si>
    <t>PAR</t>
  </si>
  <si>
    <t>Transporte de material demolido em caçamba</t>
  </si>
  <si>
    <t>1.1</t>
  </si>
  <si>
    <t>TRA-CAÇ-015</t>
  </si>
  <si>
    <t>6.2</t>
  </si>
  <si>
    <t>6.3</t>
  </si>
  <si>
    <t>7.2</t>
  </si>
  <si>
    <t>1.3</t>
  </si>
  <si>
    <t xml:space="preserve">Demolição de alvenaria de tijolo e bloco, sem reaproveitamento, inc. afastamento </t>
  </si>
  <si>
    <t>74209/001</t>
  </si>
  <si>
    <t>1.4</t>
  </si>
  <si>
    <t>1.5</t>
  </si>
  <si>
    <t>ml</t>
  </si>
  <si>
    <t>ESQ-POR-050</t>
  </si>
  <si>
    <t>unid.</t>
  </si>
  <si>
    <t>73739/001</t>
  </si>
  <si>
    <t>5.2</t>
  </si>
  <si>
    <t>Porta de mad. Comp. lisa p/ pint, 0,80x2,10m, inc aduela, alizar de 1ª e dob. c/  anel</t>
  </si>
  <si>
    <t>2 - O BDI aplicado é de 24,23% sobre as Tabelas acima citadas</t>
  </si>
  <si>
    <t>Demolição de piso cerâmico ou ladrilho hidráulico, inclusive afastamento</t>
  </si>
  <si>
    <t>DEM-PIS-010</t>
  </si>
  <si>
    <t>m</t>
  </si>
  <si>
    <t>Fechadura de embutir c/  cilindro, externa, para portas internas, padrão popular</t>
  </si>
  <si>
    <t>Tubo de PVC soldável, DN=25 mm, inst em ramal, fornecimento e instalação</t>
  </si>
  <si>
    <t>Tubo PVC esgoto DN=100 mm, esgoto predial, fornecimento e instalação</t>
  </si>
  <si>
    <t>Tubo PVC esgoto DN=50 mm, esgoto predial, fornecimento e instalação</t>
  </si>
  <si>
    <t>Ponto de consumo terminal de agua fria, com tubulação de PVC DN 25 mm</t>
  </si>
  <si>
    <t>Caixa sifonada de PVC 100 x 100 x 50, junta elástica, fornecida e instalada</t>
  </si>
  <si>
    <t>2.2</t>
  </si>
  <si>
    <t>2.3</t>
  </si>
  <si>
    <t>2.4</t>
  </si>
  <si>
    <t>2.5</t>
  </si>
  <si>
    <t>2.6</t>
  </si>
  <si>
    <t>3.1</t>
  </si>
  <si>
    <t>3.2</t>
  </si>
  <si>
    <t>4.1</t>
  </si>
  <si>
    <t>4.2</t>
  </si>
  <si>
    <t>4.3</t>
  </si>
  <si>
    <t>4.4</t>
  </si>
  <si>
    <t>10.1</t>
  </si>
  <si>
    <t>INSTALAÇÃO HIDROSANITÁRIA</t>
  </si>
  <si>
    <t>SETOP/SINAPI</t>
  </si>
  <si>
    <t>INSTALAÇÕES ELÉTRICAS</t>
  </si>
  <si>
    <t>10.2</t>
  </si>
  <si>
    <t>11.1</t>
  </si>
  <si>
    <t>6.4</t>
  </si>
  <si>
    <t>6.5</t>
  </si>
  <si>
    <t>Cabo de cobre, isolamento antichama, seção 1,5 mm - flexível</t>
  </si>
  <si>
    <t>ELE-CAB-005</t>
  </si>
  <si>
    <t>Cabo de cobre, isolamento antichama, seção 2,5 mm - flexível</t>
  </si>
  <si>
    <t>CRONOGRAMA FÍSICO-FINANCEIRO</t>
  </si>
  <si>
    <t>VALORES</t>
  </si>
  <si>
    <t>EXECUÇÃO</t>
  </si>
  <si>
    <t>EM R$</t>
  </si>
  <si>
    <t>1º MÊS</t>
  </si>
  <si>
    <t>2º MÊS</t>
  </si>
  <si>
    <t>SERVIÇOS</t>
  </si>
  <si>
    <t>VALOR</t>
  </si>
  <si>
    <t>PINTURA</t>
  </si>
  <si>
    <t>TOTAL ACUMULADO</t>
  </si>
  <si>
    <t>INSTALAÇÕES HIDROSANITÁRIAS</t>
  </si>
  <si>
    <t>PIN</t>
  </si>
  <si>
    <t>3º MÊS</t>
  </si>
  <si>
    <t>MEMÓRIA DE CÁLCULO</t>
  </si>
  <si>
    <t>MEMÓRIA</t>
  </si>
  <si>
    <t>TOTAL DO ITEM</t>
  </si>
  <si>
    <t>Demolição de piso</t>
  </si>
  <si>
    <t>4.5</t>
  </si>
  <si>
    <t>8.3</t>
  </si>
  <si>
    <t>8.4</t>
  </si>
  <si>
    <t>REV-REB-021</t>
  </si>
  <si>
    <t>PLU-RUF-005</t>
  </si>
  <si>
    <r>
      <t>Rufo em chapa de aço galvanizado n</t>
    </r>
    <r>
      <rPr>
        <vertAlign val="superscript"/>
        <sz val="14"/>
        <rFont val="Arial"/>
        <family val="2"/>
      </rPr>
      <t>o</t>
    </r>
    <r>
      <rPr>
        <sz val="14"/>
        <rFont val="Arial"/>
        <family val="2"/>
      </rPr>
      <t xml:space="preserve"> 24, desenvolvimento 15cm</t>
    </r>
  </si>
  <si>
    <t>Calha de chapa galvanizada nº 22 GSG, desenv. 33 cm</t>
  </si>
  <si>
    <t>PLU-CAL-005</t>
  </si>
  <si>
    <t>PLU-CON-005</t>
  </si>
  <si>
    <t xml:space="preserve">Condutor de AP do telhado em tubo PVC esgoto, inc. conexões e suportes, 100 mm, </t>
  </si>
  <si>
    <t>Revestimento de paredes em massa única e=2,0 cm, com arg. de cal cim. e areia</t>
  </si>
  <si>
    <t>Chapisco de paredes com argamassa 1:3 cimento e areia, a colher</t>
  </si>
  <si>
    <t>REV-CHA-005</t>
  </si>
  <si>
    <t>VER</t>
  </si>
  <si>
    <t>Eletroduto flexível corrugado, PVC DN 25 mm, 3/4"</t>
  </si>
  <si>
    <t>Disjuntor bipolar termomagnético 10 KA, de 30 A</t>
  </si>
  <si>
    <t>ELE-DIS-021</t>
  </si>
  <si>
    <t>Conj. 2 interruptores simples, com placa</t>
  </si>
  <si>
    <t>ELE-INT-026</t>
  </si>
  <si>
    <t>ELE-TOM-035</t>
  </si>
  <si>
    <t>Conj. 1 tomada + 1 interruptor, com placa</t>
  </si>
  <si>
    <t>Cabo de cobre, isolamento antichama, seção 6,0 mm - flexível</t>
  </si>
  <si>
    <t>ELE-CAB-020</t>
  </si>
  <si>
    <t>ELE-CAB-010</t>
  </si>
  <si>
    <t>ELE-LAM-060</t>
  </si>
  <si>
    <t>Receptáculo de porcelana com rosca E-27</t>
  </si>
  <si>
    <t>LUMINÁRIA CHANFRADA PARA LÂMPADA FLUOR. 2 X 16 W OU 2 X 20 W, completa</t>
  </si>
  <si>
    <t>ELE-LUM-026</t>
  </si>
  <si>
    <t>10.3</t>
  </si>
  <si>
    <t>Piso cimentado desemp. e feltrado, com argamassa 1:3, sem junta E=2,5 cm</t>
  </si>
  <si>
    <t>HID-CXS-010</t>
  </si>
  <si>
    <t>Caixa de alven. 30x30x40 cm, tampa em concreto-inspeção/passagem esc, reat. Bota</t>
  </si>
  <si>
    <t>2.7</t>
  </si>
  <si>
    <t>Instalações Elétricas</t>
  </si>
  <si>
    <t>Demolição de alvenaria</t>
  </si>
  <si>
    <t xml:space="preserve">Retirada de esquadrias </t>
  </si>
  <si>
    <t>Chapisco</t>
  </si>
  <si>
    <t>Calha corte 33</t>
  </si>
  <si>
    <t>Condutor DN 100mm</t>
  </si>
  <si>
    <t>Rufo corte 15</t>
  </si>
  <si>
    <t>6.6</t>
  </si>
  <si>
    <t>1.6</t>
  </si>
  <si>
    <t>9.3</t>
  </si>
  <si>
    <t>9.4</t>
  </si>
  <si>
    <t>2.8</t>
  </si>
  <si>
    <t>Pintura esmalte acetinado em madeira (duas demãos)</t>
  </si>
  <si>
    <t>ELE-DIS-010</t>
  </si>
  <si>
    <t>Disjuntor monopolar termomagnético 5 KA, de 30 A</t>
  </si>
  <si>
    <t>FOR-PVC-005</t>
  </si>
  <si>
    <t>Forro em PVC branco, de L=10 cm</t>
  </si>
  <si>
    <t>Emboço com argamassa 1:6, cimento e areia</t>
  </si>
  <si>
    <t>REV-EMB-005</t>
  </si>
  <si>
    <t>REV-AZU-010</t>
  </si>
  <si>
    <t>Revest. em azulejo branco 15x15 cm, junta a prumo, arg pré fab, inclus rejuntamento</t>
  </si>
  <si>
    <t>EST-MET-035</t>
  </si>
  <si>
    <t>Fornec., fabricação, transp e mont de estrutura metálica p telhado s/ lage p telha met.</t>
  </si>
  <si>
    <t>6.7</t>
  </si>
  <si>
    <t>6.8</t>
  </si>
  <si>
    <t>6.9</t>
  </si>
  <si>
    <t>Bancada em aço inoxidável</t>
  </si>
  <si>
    <t>BAN-AÇO-005</t>
  </si>
  <si>
    <t>PIS-CER-010</t>
  </si>
  <si>
    <t>Piso cerâmico PEI-5 Liso, 30x30 cm, assent com arg pré fab, inc rejuntamento</t>
  </si>
  <si>
    <t>PIS-CIM-005</t>
  </si>
  <si>
    <t>Contrapiso desempenado, com argamassa 1:3, sem junta, E=2 cm</t>
  </si>
  <si>
    <t>PIS-CON-005</t>
  </si>
  <si>
    <t>Instalação Hidrosanitária</t>
  </si>
  <si>
    <t>Fornecimento e instalação de cuba de embutir de aço inoxidável média</t>
  </si>
  <si>
    <t>Demolição de engradamento de telha tipo calha de fibrocimento, inc empilhamento</t>
  </si>
  <si>
    <t>DEM-ENG-010</t>
  </si>
  <si>
    <t>Tomada simples 2P + T, 10 A com placa</t>
  </si>
  <si>
    <t>ELE-TOM-005</t>
  </si>
  <si>
    <t>UNID.</t>
  </si>
  <si>
    <t>Cobertura com telha metálica galvanizada</t>
  </si>
  <si>
    <t>Forn. fab e assent. de Estrutura metálica</t>
  </si>
  <si>
    <t>Revestimento (Reboco)</t>
  </si>
  <si>
    <t>Azulejo/Emboço</t>
  </si>
  <si>
    <t>Piso cerâmico</t>
  </si>
  <si>
    <t>Forro de PVC</t>
  </si>
  <si>
    <t>Bancada de Inox</t>
  </si>
  <si>
    <t>REFORMA E ADAPTAÇÃO DA ESCOLA RECANTO FELIZ</t>
  </si>
  <si>
    <t>LOCAL: Rua Maria Carmo Brulianos, esquina c/ Rua Rosa Campanela</t>
  </si>
  <si>
    <t>Bairro: Belo Horizonte</t>
  </si>
  <si>
    <t>Remoção de telha cerâmica colonial ou francesa, inc afastamento e empilhamento</t>
  </si>
  <si>
    <t>DEM-TEL-025</t>
  </si>
  <si>
    <t>1.7</t>
  </si>
  <si>
    <t>1.8</t>
  </si>
  <si>
    <t>DEM-POR-005</t>
  </si>
  <si>
    <t>Remoção de porta ou janela, inc marco e alizar, inc afastamento e empilhamento</t>
  </si>
  <si>
    <t>DEM-POR-030</t>
  </si>
  <si>
    <t>Remoção de porta ou janela metálica, inclusive afastamento e empilhamento</t>
  </si>
  <si>
    <t>2.9</t>
  </si>
  <si>
    <t>2.10</t>
  </si>
  <si>
    <t>6.10</t>
  </si>
  <si>
    <t>6.11</t>
  </si>
  <si>
    <t>6.12</t>
  </si>
  <si>
    <t>7.3</t>
  </si>
  <si>
    <t>7.4</t>
  </si>
  <si>
    <t>REFORMA E ADAPTAÇÃO DA RECANTO FELIZ</t>
  </si>
  <si>
    <t>Bairro: BELO HORIZONTE</t>
  </si>
  <si>
    <t>Tubo PVC esgoto DN=40 mm, esgoto predial, fornecimento e instalação</t>
  </si>
  <si>
    <t xml:space="preserve">Lavatório médio de louça branca, com coluna, inc valvula e sifão cromados </t>
  </si>
  <si>
    <t>Tanque de marmore sintético suspenso, 22 litros ou similar, fornecimento e instalação</t>
  </si>
  <si>
    <t>LOU-LAV-010</t>
  </si>
  <si>
    <t>COB-TEL-045</t>
  </si>
  <si>
    <t xml:space="preserve">Cob. em telha metálica galvanizada trapezoidal, E=0,50 mm, simples </t>
  </si>
  <si>
    <t>Alvenaria de tijolo cerâmico furado E = 10 cm, a revestir</t>
  </si>
  <si>
    <t>ALV-TIJ-025</t>
  </si>
  <si>
    <t>Alvenaria de tijolo maciço requeimado E = 20 cm, a revestir</t>
  </si>
  <si>
    <t>ALV-TIJ-010</t>
  </si>
  <si>
    <t>BAN-GRA-010</t>
  </si>
  <si>
    <t xml:space="preserve">Bancada em granito cinza andorinha, E=3,0 cm, apoiada em alvenaria </t>
  </si>
  <si>
    <t>ESQUADRIAS DE MADEIRA/VIDROS</t>
  </si>
  <si>
    <t>Cotação</t>
  </si>
  <si>
    <t>10.4</t>
  </si>
  <si>
    <t>Pia profunda de inox (0,80 x 080)m</t>
  </si>
  <si>
    <t>Porta de mad. Comp. lisa p/ pint, 0,70x2,10m, inc aduela, alizar de 1ª e dob. c/  anel</t>
  </si>
  <si>
    <t>ESQ-POR-045</t>
  </si>
  <si>
    <t>74131/004</t>
  </si>
  <si>
    <t>Quadro de distribuição de energia p/ 18 disjuntores termomagnéticos monopolares</t>
  </si>
  <si>
    <t>1.9</t>
  </si>
  <si>
    <t>Aterro interno compactado manual, com soquete</t>
  </si>
  <si>
    <t>TER-ATE-015</t>
  </si>
  <si>
    <t>Guarda corpo - padrão SEDS</t>
  </si>
  <si>
    <t>SEDS-COR-005</t>
  </si>
  <si>
    <t>10.5</t>
  </si>
  <si>
    <t>PIS-CON-025</t>
  </si>
  <si>
    <t>Piso em concreto FCk = 13,5 Mpa, E=8 cm, acabamento sarrafeado, p/ área externa</t>
  </si>
  <si>
    <t>DATA: 22/02/2018</t>
  </si>
  <si>
    <t>Pintura látex PVA, em paredes, 2 demãos, sem massa corrida, no muro</t>
  </si>
  <si>
    <t>9.5</t>
  </si>
  <si>
    <t>PIN-LAT-005</t>
  </si>
  <si>
    <t>(7,35+6,5)/2x20,45 - (1,5x15,15)</t>
  </si>
  <si>
    <t>(20,5+7,35)</t>
  </si>
  <si>
    <t>(5,3+15,15)</t>
  </si>
  <si>
    <t>(4,0x3,0)</t>
  </si>
  <si>
    <t>(1,7+3,2)/2 x 8,2</t>
  </si>
  <si>
    <t>4.6</t>
  </si>
  <si>
    <t>4.7</t>
  </si>
  <si>
    <t>4.8</t>
  </si>
  <si>
    <t>Escavação de valas até 1,50 m</t>
  </si>
  <si>
    <t>Corte, dobra e armação CA 50 Diam 1/2"</t>
  </si>
  <si>
    <t>kg</t>
  </si>
  <si>
    <t>ARM-AÇO-005</t>
  </si>
  <si>
    <t>TER-ESC-035</t>
  </si>
  <si>
    <t>EST-CON-035</t>
  </si>
  <si>
    <t>Fornecimento e lançamento de concreto estrutural FCk 25 Mpa Virado em obra</t>
  </si>
  <si>
    <t>(1,2x0,9x0,15)+(0,9x2,2x0,15)x3+(1,0x0,6x0,15)</t>
  </si>
  <si>
    <t>Demolição de cobertura de telhas de barro</t>
  </si>
  <si>
    <t>(1,2x6,0)</t>
  </si>
  <si>
    <t>(1,5x1,2)+(1,7x1,5)</t>
  </si>
  <si>
    <t>Retirada de esquadrias de madeira</t>
  </si>
  <si>
    <t>(0,8x2,1) x 4</t>
  </si>
  <si>
    <t>Aterro interno</t>
  </si>
  <si>
    <t>(3,2+1,7)/2 x 7,9 x 0,7</t>
  </si>
  <si>
    <t>Tubo de PVC soldável DN 25 mm</t>
  </si>
  <si>
    <t>(2,0)x8 + 3,0 + 5,0 + 2,5 + 3,5</t>
  </si>
  <si>
    <t>Tubo de PVC soldável esgoto DN 40 mm</t>
  </si>
  <si>
    <t>(1,5) x 6 + 5,0 + 4,0 + 6,0</t>
  </si>
  <si>
    <t>Tubo de PVC soldável esgoto DN 50 mm</t>
  </si>
  <si>
    <t>(2,5) x 6 + 4,0 + 6,0</t>
  </si>
  <si>
    <t>Alvenaria de tijolos cerâmicos furados E=10 cm</t>
  </si>
  <si>
    <t>(1,4+0,8+3,0)x1,7 + (7,0x3,0) + ((3,75+2,0)x3,0 + (4,6+1,8)x3,0 + (3,0+1,5)x3,0 + (3,1+2,5+1,5)x3,0(0,9x2,2)x3 + (1,5x1,2)</t>
  </si>
  <si>
    <t>Alvenaria de tijolos maciços requeimado E=20 cm</t>
  </si>
  <si>
    <t>(3,2x0,3) + (1,75x0,8)</t>
  </si>
  <si>
    <t>5.3</t>
  </si>
  <si>
    <t>5.4</t>
  </si>
  <si>
    <t>VID-FAN-010</t>
  </si>
  <si>
    <t>Vidro comum fantasia E=3/4 mm colocado</t>
  </si>
  <si>
    <t>Área do projeto em planta</t>
  </si>
  <si>
    <t>Bancada de granito</t>
  </si>
  <si>
    <t>(5,0x0,6) + (3,0x0,6)</t>
  </si>
  <si>
    <t>(2,0x0,6)x2 + (5,75x0,6) + (2,0x0,6) + (8,0x0,6)</t>
  </si>
  <si>
    <t>Guarda Corpo</t>
  </si>
  <si>
    <t>(1,05 + 1,0 + 5,7)</t>
  </si>
  <si>
    <t xml:space="preserve">(2,1x1,1) + (1,0x2,15) + (1,1x5,7) + (1,1x2,5) + (1,1x3,0) + (2,7x5,75) + (6,75x1,75) + (2,65x2,75) + (5,0x2,0) + (1,1x3,0) + </t>
  </si>
  <si>
    <t>(1,75+3,05)/2 x 7,9</t>
  </si>
  <si>
    <t xml:space="preserve">(1,4+0,8+3,0)x1,7 + (7,0x3,0)x2 + (3,75+2,0)x3,0x2 + (4,6+1,8)x3,0 + (3,0+1,5)x3,0 + (3,1+1,5+3,1+1,0)x3,0 + (0,9x2,2)x3 </t>
  </si>
  <si>
    <t>(5,75+1,75)x3,0x2 + (5,75+2,65)x3,0x2 + (4,88+1,75+2,5+5,0)x3,0</t>
  </si>
  <si>
    <t>(Área de reboco + área de Azulejo) = 144,14 + 137,55 = 281,69</t>
  </si>
  <si>
    <t xml:space="preserve">Piso em concreto </t>
  </si>
  <si>
    <t>(6,5+7,35)/2 x (15,15+5,3)</t>
  </si>
  <si>
    <t>(1,2x3,0)+(2,0x5,0)+(1,75x6,8)+(2,7x5,75)+(2,65x2,75)+(1,1x3,0)+(2,7x2,3)</t>
  </si>
  <si>
    <t xml:space="preserve">Contrapiso </t>
  </si>
  <si>
    <t>(1,2x3,0)+(2,0x5,0)+(1,75x6,8)+(2,7x5,75)+(2,65x2,75)+(1,1x3,0)+(2,7x2,3)+(1,75+3,05)/2x7,9</t>
  </si>
  <si>
    <t>Piso cimentado</t>
  </si>
  <si>
    <t>(1,75+3,05)/2x7,9</t>
  </si>
  <si>
    <t>Pintura Látex Acrílico</t>
  </si>
  <si>
    <t>Pintura Látex (Muros)</t>
  </si>
  <si>
    <t>Pintura em esquadrias de ferro</t>
  </si>
  <si>
    <t>Pintura em esquadrias de madeira</t>
  </si>
  <si>
    <t>(0,8x2,1) x 2 x 21 + (07x2,1) x 2 x 5</t>
  </si>
  <si>
    <t>(0,8x2,1)x2 + (0,8x0,6)x2x8 + (0,8x0,8)x2 + (1,2x1,5)x2x26 + (2,2x2,5)x2x2 + (7,75x1,1)x2 + (0,6x2,1)x2x3 + (0,6x2,1)x2x2</t>
  </si>
  <si>
    <t>(36,1x3,75) + (7,45+28,0+8,3+17,0)x2x2,2</t>
  </si>
  <si>
    <t>Preparação de parede com fundo selador</t>
  </si>
  <si>
    <t>(1,4+0,8+3,0)x1,7 + (7,0x3,0)x2 + (3,75+2,0)x3,0x2 + (4,6+1,8)x3,0 + (3,0+1,5)x3,0 + (3,1+1,5+3,1+1,0)x3,0 + (0,9x2,2)x3 + (3,1+3,1+1,5)x3,0+</t>
  </si>
  <si>
    <t xml:space="preserve">(1,0+3,1+3,1)x3,0 + (7,9+5,0)x2x3,0 + (7,9x5,0) + (5,75+4,05)x2x3,0 + (5,75x4,05) + (3,0+1,55)x2x3,0 + (2,65x5,75) + (2,75x5,75) + </t>
  </si>
  <si>
    <t>(1,55+2,2)x2x3,0 + (1,15+1,55)x2,2 + (5,75x2,2) + (5,75x2,2) + (6,95+5,75+7,7+5,8)x3,0 + (6,95+7,7)/2x5,75 + (7,7+8,25)/2x5,0 +</t>
  </si>
  <si>
    <t>(7,7+5,0+8,25+5,1)x3,0 + (3,75+2,0+2,0)x3,0 + [(7,0x4)+2,45+4,0]x3,0 + (2,8+6,2)x2x3,0+(1,1+2,0+2,4+2,5)x3,0+(0,8+2,6)x2x3,0+</t>
  </si>
  <si>
    <t>(1,6+2,0+2,6+2,6)x3,0 + (2,45+5,8)/2x13,2 + (5,3+6,0)x2x3,0 + (5,3x6,0) + (4,95+6,0)x2x3,0 + (4,95x6,0) + (4,95+6,0)x2x3,0 + (4,95x6,0)</t>
  </si>
  <si>
    <t xml:space="preserve">(4,95+6,0)x2x3,0 + (4,95x6,0) + (6,35+6,0)x2x3,0 + (6,35x6,0) + (6,48+6,0)x2x3,0 + (6,48x6,0) + (14,0+11,5)x3,5 + (28,0x3,5) + </t>
  </si>
  <si>
    <t>(6,1+2,0+5,0+17,9+2,15+5,35)x3,0 + (36,3x3,0) + (7,35+15,15)x3,5 =</t>
  </si>
  <si>
    <t>Escavação manual de valas</t>
  </si>
  <si>
    <t>(0,6x0,6x0,4)x18</t>
  </si>
  <si>
    <t>Concreto FCk=25 Mpa</t>
  </si>
  <si>
    <t>Ferragem</t>
  </si>
  <si>
    <t>(2,59x120)</t>
  </si>
  <si>
    <t>Placa de obra em chapa de aço zincado (3,00 x 1,20) m</t>
  </si>
  <si>
    <t xml:space="preserve">1 - Os preços foram obtidos nas Tabelas SINAPI (Mai/2018) e SETOP (Jan/2018) </t>
  </si>
  <si>
    <t>DATA: 20/06/2018</t>
  </si>
  <si>
    <t>DATA: 20 /06/2018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</si>
</sst>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  <font>
      <sz val="14"/>
      <color theme="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Border="1"/>
    <xf numFmtId="4" fontId="2" fillId="0" borderId="0" xfId="0" applyNumberFormat="1" applyFont="1"/>
    <xf numFmtId="0" fontId="1" fillId="0" borderId="0" xfId="0" applyFont="1"/>
    <xf numFmtId="0" fontId="1" fillId="0" borderId="0" xfId="0" applyFont="1" applyBorder="1"/>
    <xf numFmtId="4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/>
    <xf numFmtId="2" fontId="1" fillId="0" borderId="0" xfId="0" applyNumberFormat="1" applyFont="1"/>
    <xf numFmtId="2" fontId="2" fillId="0" borderId="0" xfId="0" applyNumberFormat="1" applyFont="1" applyBorder="1"/>
    <xf numFmtId="2" fontId="1" fillId="0" borderId="0" xfId="0" applyNumberFormat="1" applyFont="1" applyBorder="1"/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2" fontId="2" fillId="2" borderId="0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center"/>
    </xf>
    <xf numFmtId="0" fontId="2" fillId="2" borderId="0" xfId="0" applyFont="1" applyFill="1"/>
    <xf numFmtId="2" fontId="2" fillId="2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0" fontId="3" fillId="2" borderId="0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right"/>
    </xf>
    <xf numFmtId="0" fontId="3" fillId="2" borderId="10" xfId="0" applyFont="1" applyFill="1" applyBorder="1"/>
    <xf numFmtId="4" fontId="4" fillId="2" borderId="10" xfId="0" applyNumberFormat="1" applyFont="1" applyFill="1" applyBorder="1" applyAlignment="1"/>
    <xf numFmtId="4" fontId="4" fillId="2" borderId="11" xfId="0" applyNumberFormat="1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 applyProtection="1"/>
    <xf numFmtId="4" fontId="4" fillId="2" borderId="1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 applyProtection="1"/>
    <xf numFmtId="0" fontId="5" fillId="2" borderId="1" xfId="0" applyFont="1" applyFill="1" applyBorder="1" applyAlignment="1" applyProtection="1"/>
    <xf numFmtId="0" fontId="6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center"/>
    </xf>
    <xf numFmtId="4" fontId="6" fillId="2" borderId="1" xfId="0" applyNumberFormat="1" applyFont="1" applyFill="1" applyBorder="1" applyAlignment="1" applyProtection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3" fillId="0" borderId="7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4" fillId="0" borderId="10" xfId="0" applyNumberFormat="1" applyFont="1" applyBorder="1" applyAlignment="1"/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4" fontId="5" fillId="0" borderId="1" xfId="0" applyNumberFormat="1" applyFont="1" applyFill="1" applyBorder="1" applyAlignment="1" applyProtection="1"/>
    <xf numFmtId="4" fontId="5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/>
    <xf numFmtId="0" fontId="5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1" xfId="0" applyFont="1" applyFill="1" applyBorder="1" applyAlignment="1" applyProtection="1">
      <alignment horizontal="center"/>
    </xf>
    <xf numFmtId="4" fontId="3" fillId="0" borderId="1" xfId="0" applyNumberFormat="1" applyFont="1" applyBorder="1" applyAlignment="1">
      <alignment horizontal="left"/>
    </xf>
    <xf numFmtId="4" fontId="8" fillId="2" borderId="20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right"/>
    </xf>
    <xf numFmtId="4" fontId="5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right"/>
    </xf>
    <xf numFmtId="2" fontId="5" fillId="2" borderId="1" xfId="0" applyNumberFormat="1" applyFont="1" applyFill="1" applyBorder="1"/>
    <xf numFmtId="0" fontId="1" fillId="2" borderId="0" xfId="0" applyFont="1" applyFill="1" applyBorder="1"/>
    <xf numFmtId="0" fontId="5" fillId="2" borderId="1" xfId="0" applyFont="1" applyFill="1" applyBorder="1"/>
    <xf numFmtId="4" fontId="1" fillId="2" borderId="0" xfId="0" applyNumberFormat="1" applyFont="1" applyFill="1"/>
    <xf numFmtId="4" fontId="2" fillId="2" borderId="0" xfId="0" applyNumberFormat="1" applyFont="1" applyFill="1"/>
    <xf numFmtId="4" fontId="2" fillId="2" borderId="0" xfId="0" applyNumberFormat="1" applyFont="1" applyFill="1" applyBorder="1"/>
    <xf numFmtId="4" fontId="2" fillId="0" borderId="0" xfId="0" applyNumberFormat="1" applyFont="1" applyBorder="1"/>
    <xf numFmtId="4" fontId="1" fillId="2" borderId="0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center"/>
    </xf>
    <xf numFmtId="4" fontId="1" fillId="2" borderId="25" xfId="0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1" fillId="2" borderId="28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2" borderId="15" xfId="0" applyNumberFormat="1" applyFont="1" applyFill="1" applyBorder="1" applyAlignment="1">
      <alignment horizontal="center"/>
    </xf>
    <xf numFmtId="4" fontId="1" fillId="2" borderId="21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4" fontId="1" fillId="2" borderId="36" xfId="0" applyNumberFormat="1" applyFont="1" applyFill="1" applyBorder="1"/>
    <xf numFmtId="4" fontId="1" fillId="2" borderId="34" xfId="0" applyNumberFormat="1" applyFont="1" applyFill="1" applyBorder="1" applyAlignment="1">
      <alignment horizontal="center"/>
    </xf>
    <xf numFmtId="4" fontId="1" fillId="2" borderId="37" xfId="0" applyNumberFormat="1" applyFont="1" applyFill="1" applyBorder="1" applyAlignment="1">
      <alignment horizontal="right"/>
    </xf>
    <xf numFmtId="4" fontId="0" fillId="0" borderId="0" xfId="0" applyNumberFormat="1"/>
    <xf numFmtId="4" fontId="10" fillId="0" borderId="46" xfId="0" applyNumberFormat="1" applyFont="1" applyFill="1" applyBorder="1" applyAlignment="1" applyProtection="1">
      <alignment horizontal="center"/>
    </xf>
    <xf numFmtId="4" fontId="1" fillId="0" borderId="46" xfId="0" applyNumberFormat="1" applyFont="1" applyBorder="1" applyAlignment="1">
      <alignment horizontal="center"/>
    </xf>
    <xf numFmtId="4" fontId="1" fillId="2" borderId="47" xfId="0" applyNumberFormat="1" applyFont="1" applyFill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1" fillId="0" borderId="49" xfId="0" applyFont="1" applyFill="1" applyBorder="1" applyAlignment="1" applyProtection="1">
      <alignment horizontal="center"/>
    </xf>
    <xf numFmtId="4" fontId="9" fillId="0" borderId="51" xfId="0" applyNumberFormat="1" applyFont="1" applyBorder="1" applyAlignment="1">
      <alignment vertical="center"/>
    </xf>
    <xf numFmtId="0" fontId="1" fillId="0" borderId="46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4" fontId="11" fillId="0" borderId="53" xfId="0" applyNumberFormat="1" applyFont="1" applyFill="1" applyBorder="1" applyAlignment="1" applyProtection="1">
      <alignment vertical="center"/>
    </xf>
    <xf numFmtId="4" fontId="9" fillId="2" borderId="53" xfId="0" applyNumberFormat="1" applyFont="1" applyFill="1" applyBorder="1" applyAlignment="1">
      <alignment vertical="center"/>
    </xf>
    <xf numFmtId="9" fontId="1" fillId="0" borderId="54" xfId="0" applyNumberFormat="1" applyFont="1" applyBorder="1" applyAlignment="1">
      <alignment horizontal="center"/>
    </xf>
    <xf numFmtId="9" fontId="1" fillId="0" borderId="38" xfId="0" applyNumberFormat="1" applyFont="1" applyBorder="1" applyAlignment="1">
      <alignment horizontal="center"/>
    </xf>
    <xf numFmtId="4" fontId="1" fillId="2" borderId="43" xfId="0" applyNumberFormat="1" applyFont="1" applyFill="1" applyBorder="1" applyAlignment="1">
      <alignment horizontal="center"/>
    </xf>
    <xf numFmtId="4" fontId="1" fillId="2" borderId="47" xfId="0" applyNumberFormat="1" applyFont="1" applyFill="1" applyBorder="1" applyAlignment="1">
      <alignment horizontal="center"/>
    </xf>
    <xf numFmtId="4" fontId="1" fillId="2" borderId="53" xfId="0" applyNumberFormat="1" applyFont="1" applyFill="1" applyBorder="1" applyAlignment="1">
      <alignment horizontal="right"/>
    </xf>
    <xf numFmtId="9" fontId="1" fillId="2" borderId="48" xfId="0" applyNumberFormat="1" applyFont="1" applyFill="1" applyBorder="1" applyAlignment="1">
      <alignment horizontal="center"/>
    </xf>
    <xf numFmtId="9" fontId="1" fillId="0" borderId="26" xfId="0" applyNumberFormat="1" applyFont="1" applyBorder="1" applyAlignment="1">
      <alignment horizontal="center"/>
    </xf>
    <xf numFmtId="4" fontId="1" fillId="2" borderId="59" xfId="0" applyNumberFormat="1" applyFont="1" applyFill="1" applyBorder="1" applyAlignment="1">
      <alignment horizontal="center"/>
    </xf>
    <xf numFmtId="4" fontId="10" fillId="2" borderId="46" xfId="0" applyNumberFormat="1" applyFont="1" applyFill="1" applyBorder="1" applyAlignment="1" applyProtection="1">
      <alignment horizontal="center"/>
    </xf>
    <xf numFmtId="4" fontId="1" fillId="2" borderId="46" xfId="0" applyNumberFormat="1" applyFont="1" applyFill="1" applyBorder="1" applyAlignment="1">
      <alignment horizontal="center"/>
    </xf>
    <xf numFmtId="9" fontId="1" fillId="2" borderId="26" xfId="0" applyNumberFormat="1" applyFont="1" applyFill="1" applyBorder="1" applyAlignment="1">
      <alignment horizontal="center"/>
    </xf>
    <xf numFmtId="4" fontId="10" fillId="2" borderId="43" xfId="0" applyNumberFormat="1" applyFont="1" applyFill="1" applyBorder="1" applyAlignment="1" applyProtection="1">
      <alignment horizontal="center"/>
    </xf>
    <xf numFmtId="4" fontId="1" fillId="2" borderId="47" xfId="0" applyNumberFormat="1" applyFont="1" applyFill="1" applyBorder="1" applyAlignment="1">
      <alignment vertical="center"/>
    </xf>
    <xf numFmtId="9" fontId="10" fillId="0" borderId="41" xfId="0" applyNumberFormat="1" applyFont="1" applyFill="1" applyBorder="1" applyAlignment="1" applyProtection="1">
      <alignment horizontal="center"/>
    </xf>
    <xf numFmtId="9" fontId="1" fillId="3" borderId="58" xfId="0" applyNumberFormat="1" applyFont="1" applyFill="1" applyBorder="1" applyAlignment="1">
      <alignment horizontal="center"/>
    </xf>
    <xf numFmtId="9" fontId="1" fillId="3" borderId="48" xfId="0" applyNumberFormat="1" applyFont="1" applyFill="1" applyBorder="1" applyAlignment="1">
      <alignment horizontal="center"/>
    </xf>
    <xf numFmtId="9" fontId="1" fillId="3" borderId="26" xfId="0" applyNumberFormat="1" applyFont="1" applyFill="1" applyBorder="1" applyAlignment="1">
      <alignment horizontal="center"/>
    </xf>
    <xf numFmtId="9" fontId="1" fillId="3" borderId="54" xfId="0" applyNumberFormat="1" applyFont="1" applyFill="1" applyBorder="1" applyAlignment="1">
      <alignment horizontal="center"/>
    </xf>
    <xf numFmtId="9" fontId="1" fillId="3" borderId="57" xfId="0" applyNumberFormat="1" applyFont="1" applyFill="1" applyBorder="1" applyAlignment="1">
      <alignment horizontal="right"/>
    </xf>
    <xf numFmtId="9" fontId="1" fillId="3" borderId="42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5" xfId="0" applyBorder="1"/>
    <xf numFmtId="0" fontId="0" fillId="0" borderId="0" xfId="0"/>
    <xf numFmtId="0" fontId="0" fillId="0" borderId="0" xfId="0"/>
    <xf numFmtId="0" fontId="0" fillId="0" borderId="0" xfId="0"/>
    <xf numFmtId="4" fontId="9" fillId="2" borderId="51" xfId="0" applyNumberFormat="1" applyFont="1" applyFill="1" applyBorder="1" applyAlignment="1">
      <alignment vertical="center"/>
    </xf>
    <xf numFmtId="0" fontId="0" fillId="0" borderId="0" xfId="0"/>
    <xf numFmtId="0" fontId="0" fillId="0" borderId="0" xfId="0"/>
    <xf numFmtId="0" fontId="14" fillId="2" borderId="10" xfId="0" applyFont="1" applyFill="1" applyBorder="1"/>
    <xf numFmtId="0" fontId="14" fillId="2" borderId="8" xfId="0" applyFont="1" applyFill="1" applyBorder="1" applyAlignment="1"/>
    <xf numFmtId="0" fontId="14" fillId="2" borderId="0" xfId="0" applyFont="1" applyFill="1" applyBorder="1" applyAlignment="1"/>
    <xf numFmtId="4" fontId="15" fillId="2" borderId="0" xfId="0" applyNumberFormat="1" applyFont="1" applyFill="1" applyBorder="1" applyAlignment="1"/>
    <xf numFmtId="4" fontId="9" fillId="2" borderId="60" xfId="0" applyNumberFormat="1" applyFont="1" applyFill="1" applyBorder="1" applyAlignment="1"/>
    <xf numFmtId="4" fontId="9" fillId="2" borderId="61" xfId="0" applyNumberFormat="1" applyFont="1" applyFill="1" applyBorder="1" applyAlignment="1"/>
    <xf numFmtId="4" fontId="15" fillId="2" borderId="60" xfId="0" applyNumberFormat="1" applyFont="1" applyFill="1" applyBorder="1" applyAlignment="1"/>
    <xf numFmtId="0" fontId="0" fillId="0" borderId="60" xfId="0" applyBorder="1" applyAlignment="1"/>
    <xf numFmtId="0" fontId="0" fillId="0" borderId="61" xfId="0" applyBorder="1" applyAlignment="1"/>
    <xf numFmtId="4" fontId="14" fillId="2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9" fontId="1" fillId="2" borderId="1" xfId="0" applyNumberFormat="1" applyFont="1" applyFill="1" applyBorder="1" applyAlignment="1">
      <alignment horizontal="left"/>
    </xf>
    <xf numFmtId="9" fontId="1" fillId="2" borderId="52" xfId="0" applyNumberFormat="1" applyFont="1" applyFill="1" applyBorder="1" applyAlignment="1">
      <alignment horizontal="left"/>
    </xf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4" fontId="1" fillId="2" borderId="35" xfId="0" applyNumberFormat="1" applyFont="1" applyFill="1" applyBorder="1" applyAlignment="1">
      <alignment horizontal="center"/>
    </xf>
    <xf numFmtId="0" fontId="13" fillId="0" borderId="35" xfId="0" applyFont="1" applyBorder="1"/>
    <xf numFmtId="0" fontId="13" fillId="0" borderId="74" xfId="0" applyFont="1" applyBorder="1"/>
    <xf numFmtId="9" fontId="10" fillId="3" borderId="48" xfId="0" applyNumberFormat="1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6" fillId="2" borderId="12" xfId="0" applyFont="1" applyFill="1" applyBorder="1" applyAlignment="1" applyProtection="1">
      <alignment horizontal="center"/>
    </xf>
    <xf numFmtId="0" fontId="6" fillId="2" borderId="13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horizontal="center" vertical="center"/>
    </xf>
    <xf numFmtId="4" fontId="1" fillId="2" borderId="45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" fontId="1" fillId="2" borderId="29" xfId="0" applyNumberFormat="1" applyFont="1" applyFill="1" applyBorder="1" applyAlignment="1">
      <alignment horizontal="center" vertical="center"/>
    </xf>
    <xf numFmtId="4" fontId="1" fillId="2" borderId="30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horizontal="center"/>
    </xf>
    <xf numFmtId="4" fontId="1" fillId="2" borderId="33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/>
    </xf>
    <xf numFmtId="4" fontId="1" fillId="2" borderId="50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 applyProtection="1">
      <alignment horizontal="center" vertical="center"/>
    </xf>
    <xf numFmtId="0" fontId="10" fillId="2" borderId="44" xfId="0" applyFont="1" applyFill="1" applyBorder="1" applyAlignment="1" applyProtection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4" fontId="1" fillId="2" borderId="56" xfId="0" applyNumberFormat="1" applyFont="1" applyFill="1" applyBorder="1" applyAlignment="1">
      <alignment horizontal="center" vertical="center"/>
    </xf>
    <xf numFmtId="4" fontId="9" fillId="2" borderId="50" xfId="0" applyNumberFormat="1" applyFont="1" applyFill="1" applyBorder="1" applyAlignment="1">
      <alignment horizontal="center" vertical="center"/>
    </xf>
    <xf numFmtId="4" fontId="9" fillId="2" borderId="45" xfId="0" applyNumberFormat="1" applyFont="1" applyFill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52" xfId="0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9" fontId="1" fillId="2" borderId="52" xfId="0" applyNumberFormat="1" applyFont="1" applyFill="1" applyBorder="1" applyAlignment="1">
      <alignment horizontal="center" vertical="center"/>
    </xf>
    <xf numFmtId="4" fontId="13" fillId="2" borderId="67" xfId="0" applyNumberFormat="1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9" fontId="1" fillId="2" borderId="55" xfId="0" applyNumberFormat="1" applyFont="1" applyFill="1" applyBorder="1" applyAlignment="1">
      <alignment horizontal="left"/>
    </xf>
    <xf numFmtId="9" fontId="1" fillId="2" borderId="70" xfId="0" applyNumberFormat="1" applyFont="1" applyFill="1" applyBorder="1" applyAlignment="1">
      <alignment horizontal="left"/>
    </xf>
    <xf numFmtId="9" fontId="1" fillId="2" borderId="55" xfId="0" applyNumberFormat="1" applyFont="1" applyFill="1" applyBorder="1" applyAlignment="1">
      <alignment horizontal="left" vertical="center"/>
    </xf>
    <xf numFmtId="9" fontId="1" fillId="2" borderId="70" xfId="0" applyNumberFormat="1" applyFont="1" applyFill="1" applyBorder="1" applyAlignment="1">
      <alignment horizontal="left" vertical="center"/>
    </xf>
    <xf numFmtId="9" fontId="1" fillId="2" borderId="1" xfId="0" applyNumberFormat="1" applyFont="1" applyFill="1" applyBorder="1" applyAlignment="1">
      <alignment horizontal="left"/>
    </xf>
    <xf numFmtId="9" fontId="1" fillId="2" borderId="1" xfId="0" applyNumberFormat="1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left" vertical="center"/>
    </xf>
    <xf numFmtId="0" fontId="1" fillId="2" borderId="72" xfId="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70" xfId="0" applyFont="1" applyFill="1" applyBorder="1" applyAlignment="1" applyProtection="1">
      <alignment horizontal="center" vertical="center"/>
    </xf>
    <xf numFmtId="4" fontId="13" fillId="2" borderId="65" xfId="0" applyNumberFormat="1" applyFont="1" applyFill="1" applyBorder="1" applyAlignment="1">
      <alignment horizontal="center" vertical="center"/>
    </xf>
    <xf numFmtId="4" fontId="13" fillId="2" borderId="66" xfId="0" applyNumberFormat="1" applyFont="1" applyFill="1" applyBorder="1" applyAlignment="1">
      <alignment horizontal="center" vertical="center"/>
    </xf>
    <xf numFmtId="9" fontId="1" fillId="2" borderId="52" xfId="0" applyNumberFormat="1" applyFont="1" applyFill="1" applyBorder="1" applyAlignment="1">
      <alignment horizontal="left"/>
    </xf>
    <xf numFmtId="9" fontId="1" fillId="2" borderId="2" xfId="0" applyNumberFormat="1" applyFont="1" applyFill="1" applyBorder="1" applyAlignment="1">
      <alignment horizontal="center"/>
    </xf>
    <xf numFmtId="9" fontId="1" fillId="2" borderId="70" xfId="0" applyNumberFormat="1" applyFont="1" applyFill="1" applyBorder="1" applyAlignment="1">
      <alignment horizontal="center"/>
    </xf>
    <xf numFmtId="9" fontId="1" fillId="2" borderId="6" xfId="0" applyNumberFormat="1" applyFont="1" applyFill="1" applyBorder="1" applyAlignment="1">
      <alignment horizontal="left"/>
    </xf>
    <xf numFmtId="9" fontId="1" fillId="2" borderId="7" xfId="0" applyNumberFormat="1" applyFont="1" applyFill="1" applyBorder="1" applyAlignment="1">
      <alignment horizontal="left"/>
    </xf>
    <xf numFmtId="9" fontId="1" fillId="2" borderId="4" xfId="0" applyNumberFormat="1" applyFont="1" applyFill="1" applyBorder="1" applyAlignment="1">
      <alignment horizontal="left"/>
    </xf>
    <xf numFmtId="9" fontId="1" fillId="2" borderId="71" xfId="0" applyNumberFormat="1" applyFont="1" applyFill="1" applyBorder="1" applyAlignment="1">
      <alignment horizontal="left"/>
    </xf>
    <xf numFmtId="9" fontId="1" fillId="2" borderId="10" xfId="0" applyNumberFormat="1" applyFont="1" applyFill="1" applyBorder="1" applyAlignment="1">
      <alignment horizontal="left"/>
    </xf>
    <xf numFmtId="9" fontId="1" fillId="2" borderId="11" xfId="0" applyNumberFormat="1" applyFont="1" applyFill="1" applyBorder="1" applyAlignment="1">
      <alignment horizontal="left"/>
    </xf>
    <xf numFmtId="0" fontId="10" fillId="2" borderId="1" xfId="0" applyFont="1" applyFill="1" applyBorder="1" applyAlignment="1" applyProtection="1">
      <alignment horizontal="center"/>
    </xf>
    <xf numFmtId="0" fontId="0" fillId="0" borderId="0" xfId="0"/>
    <xf numFmtId="0" fontId="0" fillId="0" borderId="25" xfId="0" applyBorder="1"/>
    <xf numFmtId="9" fontId="1" fillId="2" borderId="62" xfId="0" applyNumberFormat="1" applyFont="1" applyFill="1" applyBorder="1" applyAlignment="1">
      <alignment horizontal="center" vertical="center"/>
    </xf>
    <xf numFmtId="4" fontId="13" fillId="2" borderId="17" xfId="0" applyNumberFormat="1" applyFont="1" applyFill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4" fontId="13" fillId="2" borderId="63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" fontId="9" fillId="2" borderId="27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" fontId="1" fillId="2" borderId="35" xfId="0" applyNumberFormat="1" applyFont="1" applyFill="1" applyBorder="1" applyAlignment="1">
      <alignment horizontal="center"/>
    </xf>
    <xf numFmtId="9" fontId="1" fillId="2" borderId="62" xfId="0" applyNumberFormat="1" applyFont="1" applyFill="1" applyBorder="1" applyAlignment="1">
      <alignment horizontal="left"/>
    </xf>
    <xf numFmtId="0" fontId="1" fillId="2" borderId="6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4" fontId="13" fillId="2" borderId="70" xfId="0" applyNumberFormat="1" applyFont="1" applyFill="1" applyBorder="1" applyAlignment="1">
      <alignment horizontal="center" vertical="center"/>
    </xf>
    <xf numFmtId="4" fontId="13" fillId="2" borderId="68" xfId="0" applyNumberFormat="1" applyFont="1" applyFill="1" applyBorder="1" applyAlignment="1">
      <alignment horizontal="center" vertical="center"/>
    </xf>
    <xf numFmtId="4" fontId="13" fillId="2" borderId="69" xfId="0" applyNumberFormat="1" applyFont="1" applyFill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/>
    </xf>
    <xf numFmtId="9" fontId="1" fillId="2" borderId="70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0" fillId="2" borderId="55" xfId="0" applyFont="1" applyFill="1" applyBorder="1" applyAlignment="1" applyProtection="1">
      <alignment horizontal="center" vertical="center"/>
    </xf>
    <xf numFmtId="9" fontId="1" fillId="2" borderId="2" xfId="0" applyNumberFormat="1" applyFont="1" applyFill="1" applyBorder="1" applyAlignment="1">
      <alignment horizontal="left"/>
    </xf>
    <xf numFmtId="9" fontId="1" fillId="2" borderId="55" xfId="0" applyNumberFormat="1" applyFont="1" applyFill="1" applyBorder="1" applyAlignment="1">
      <alignment horizontal="center" vertical="center"/>
    </xf>
    <xf numFmtId="4" fontId="13" fillId="2" borderId="55" xfId="0" applyNumberFormat="1" applyFont="1" applyFill="1" applyBorder="1" applyAlignment="1">
      <alignment horizontal="center" vertical="center"/>
    </xf>
    <xf numFmtId="4" fontId="13" fillId="2" borderId="56" xfId="0" applyNumberFormat="1" applyFont="1" applyFill="1" applyBorder="1" applyAlignment="1">
      <alignment horizontal="center" vertical="center"/>
    </xf>
    <xf numFmtId="9" fontId="1" fillId="2" borderId="8" xfId="0" applyNumberFormat="1" applyFont="1" applyFill="1" applyBorder="1" applyAlignment="1">
      <alignment horizontal="left"/>
    </xf>
    <xf numFmtId="9" fontId="1" fillId="2" borderId="0" xfId="0" applyNumberFormat="1" applyFont="1" applyFill="1" applyBorder="1" applyAlignment="1">
      <alignment horizontal="left"/>
    </xf>
    <xf numFmtId="9" fontId="1" fillId="2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22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257175</xdr:colOff>
      <xdr:row>1</xdr:row>
      <xdr:rowOff>38100</xdr:rowOff>
    </xdr:from>
    <xdr:to>
      <xdr:col>11</xdr:col>
      <xdr:colOff>0</xdr:colOff>
      <xdr:row>5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82525" y="228600"/>
          <a:ext cx="96202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244475</xdr:colOff>
      <xdr:row>103</xdr:row>
      <xdr:rowOff>12700</xdr:rowOff>
    </xdr:from>
    <xdr:to>
      <xdr:col>10</xdr:col>
      <xdr:colOff>1206500</xdr:colOff>
      <xdr:row>107</xdr:row>
      <xdr:rowOff>50800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69825" y="25463500"/>
          <a:ext cx="962025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tabSelected="1" view="pageBreakPreview" zoomScale="90" zoomScaleSheetLayoutView="90" workbookViewId="0">
      <selection activeCell="C31" sqref="C31:C32"/>
    </sheetView>
  </sheetViews>
  <sheetFormatPr defaultRowHeight="15"/>
  <cols>
    <col min="2" max="2" width="42.5703125" customWidth="1"/>
    <col min="3" max="3" width="20" customWidth="1"/>
    <col min="4" max="6" width="20.85546875" customWidth="1"/>
    <col min="7" max="7" width="20.28515625" customWidth="1"/>
  </cols>
  <sheetData>
    <row r="1" spans="1:10">
      <c r="A1" s="234" t="s">
        <v>9</v>
      </c>
      <c r="B1" s="235"/>
      <c r="C1" s="235"/>
      <c r="D1" s="235"/>
      <c r="E1" s="235"/>
      <c r="F1" s="235"/>
      <c r="G1" s="236"/>
    </row>
    <row r="2" spans="1:10">
      <c r="A2" s="237" t="s">
        <v>110</v>
      </c>
      <c r="B2" s="238"/>
      <c r="C2" s="238"/>
      <c r="D2" s="238"/>
      <c r="E2" s="238"/>
      <c r="F2" s="238"/>
      <c r="G2" s="239"/>
    </row>
    <row r="3" spans="1:10" ht="15.75">
      <c r="A3" s="179" t="s">
        <v>207</v>
      </c>
      <c r="B3" s="180"/>
      <c r="C3" s="123"/>
      <c r="D3" s="124"/>
      <c r="E3" s="124"/>
      <c r="F3" s="124"/>
      <c r="G3" s="125"/>
    </row>
    <row r="4" spans="1:10" ht="15.75">
      <c r="A4" s="179" t="s">
        <v>208</v>
      </c>
      <c r="B4" s="180"/>
      <c r="C4" s="123"/>
      <c r="D4" s="124"/>
      <c r="E4" s="181" t="s">
        <v>337</v>
      </c>
      <c r="F4" s="181"/>
      <c r="G4" s="125"/>
    </row>
    <row r="5" spans="1:10" ht="16.5" thickBot="1">
      <c r="A5" s="178" t="s">
        <v>209</v>
      </c>
      <c r="B5" s="178"/>
      <c r="C5" s="182"/>
      <c r="D5" s="182"/>
      <c r="E5" s="184" t="s">
        <v>13</v>
      </c>
      <c r="F5" s="182"/>
      <c r="G5" s="183"/>
    </row>
    <row r="6" spans="1:10" ht="15.75" thickBot="1">
      <c r="A6" s="126" t="s">
        <v>1</v>
      </c>
      <c r="B6" s="127" t="s">
        <v>2</v>
      </c>
      <c r="C6" s="128" t="s">
        <v>111</v>
      </c>
      <c r="D6" s="240" t="s">
        <v>112</v>
      </c>
      <c r="E6" s="241"/>
      <c r="F6" s="241"/>
      <c r="G6" s="242" t="s">
        <v>6</v>
      </c>
    </row>
    <row r="7" spans="1:10" ht="15.75" thickBot="1">
      <c r="A7" s="129"/>
      <c r="B7" s="130"/>
      <c r="C7" s="131" t="s">
        <v>113</v>
      </c>
      <c r="D7" s="132" t="s">
        <v>114</v>
      </c>
      <c r="E7" s="132" t="s">
        <v>115</v>
      </c>
      <c r="F7" s="132" t="s">
        <v>122</v>
      </c>
      <c r="G7" s="243"/>
    </row>
    <row r="8" spans="1:10" ht="16.5" thickTop="1" thickBot="1">
      <c r="A8" s="133"/>
      <c r="B8" s="134" t="s">
        <v>116</v>
      </c>
      <c r="C8" s="135"/>
      <c r="D8" s="136" t="s">
        <v>117</v>
      </c>
      <c r="E8" s="136" t="s">
        <v>117</v>
      </c>
      <c r="F8" s="136" t="s">
        <v>117</v>
      </c>
      <c r="G8" s="137"/>
    </row>
    <row r="9" spans="1:10" ht="15.75" thickTop="1">
      <c r="A9" s="228">
        <v>1</v>
      </c>
      <c r="B9" s="230" t="s">
        <v>17</v>
      </c>
      <c r="C9" s="232">
        <f>ATUALIZADA!K19</f>
        <v>3642.7290815699989</v>
      </c>
      <c r="D9" s="163">
        <v>1</v>
      </c>
      <c r="E9" s="150">
        <v>0</v>
      </c>
      <c r="F9" s="150">
        <v>0</v>
      </c>
      <c r="G9" s="167">
        <v>1</v>
      </c>
    </row>
    <row r="10" spans="1:10" ht="15.75" thickBot="1">
      <c r="A10" s="229"/>
      <c r="B10" s="231"/>
      <c r="C10" s="233"/>
      <c r="D10" s="151">
        <f>C9</f>
        <v>3642.7290815699989</v>
      </c>
      <c r="E10" s="152">
        <v>0</v>
      </c>
      <c r="F10" s="152">
        <v>0</v>
      </c>
      <c r="G10" s="141">
        <f>D10+E10+F10</f>
        <v>3642.7290815699989</v>
      </c>
    </row>
    <row r="11" spans="1:10">
      <c r="A11" s="246">
        <v>2</v>
      </c>
      <c r="B11" s="244" t="s">
        <v>120</v>
      </c>
      <c r="C11" s="245">
        <f>ATUALIZADA!K31</f>
        <v>6511.5278729999982</v>
      </c>
      <c r="D11" s="154">
        <v>0</v>
      </c>
      <c r="E11" s="155">
        <v>0</v>
      </c>
      <c r="F11" s="165">
        <v>1</v>
      </c>
      <c r="G11" s="168">
        <v>1</v>
      </c>
    </row>
    <row r="12" spans="1:10" ht="15.75" thickBot="1">
      <c r="A12" s="229"/>
      <c r="B12" s="231"/>
      <c r="C12" s="233"/>
      <c r="D12" s="151">
        <v>0</v>
      </c>
      <c r="E12" s="156">
        <v>0</v>
      </c>
      <c r="F12" s="156">
        <f>C11</f>
        <v>6511.5278729999982</v>
      </c>
      <c r="G12" s="153">
        <f>D12+E12+F12</f>
        <v>6511.5278729999982</v>
      </c>
    </row>
    <row r="13" spans="1:10">
      <c r="A13" s="246">
        <v>3</v>
      </c>
      <c r="B13" s="244" t="s">
        <v>19</v>
      </c>
      <c r="C13" s="245">
        <f>ATUALIZADA!K35</f>
        <v>5481.204503519999</v>
      </c>
      <c r="D13" s="165">
        <v>1</v>
      </c>
      <c r="E13" s="159">
        <v>0</v>
      </c>
      <c r="F13" s="159">
        <v>0</v>
      </c>
      <c r="G13" s="168">
        <v>1</v>
      </c>
    </row>
    <row r="14" spans="1:10" ht="15.75" thickBot="1">
      <c r="A14" s="229"/>
      <c r="B14" s="231"/>
      <c r="C14" s="233"/>
      <c r="D14" s="158">
        <f>C13</f>
        <v>5481.204503519999</v>
      </c>
      <c r="E14" s="158">
        <v>0</v>
      </c>
      <c r="F14" s="158">
        <v>0</v>
      </c>
      <c r="G14" s="141">
        <f>D14+E14+F14</f>
        <v>5481.204503519999</v>
      </c>
      <c r="J14" s="138"/>
    </row>
    <row r="15" spans="1:10">
      <c r="A15" s="246">
        <v>4</v>
      </c>
      <c r="B15" s="244" t="s">
        <v>21</v>
      </c>
      <c r="C15" s="245">
        <f>ATUALIZADA!K45</f>
        <v>21105.151455599997</v>
      </c>
      <c r="D15" s="200">
        <v>0.5</v>
      </c>
      <c r="E15" s="165">
        <v>0.5</v>
      </c>
      <c r="F15" s="159">
        <v>0</v>
      </c>
      <c r="G15" s="168">
        <v>1</v>
      </c>
      <c r="J15" s="138"/>
    </row>
    <row r="16" spans="1:10" ht="15.75" thickBot="1">
      <c r="A16" s="229"/>
      <c r="B16" s="231"/>
      <c r="C16" s="233"/>
      <c r="D16" s="160">
        <f>C15/2</f>
        <v>10552.575727799998</v>
      </c>
      <c r="E16" s="158">
        <f>C15/2</f>
        <v>10552.575727799998</v>
      </c>
      <c r="F16" s="158">
        <v>0</v>
      </c>
      <c r="G16" s="141">
        <f>D16+E16+F16</f>
        <v>21105.151455599997</v>
      </c>
      <c r="J16" s="138"/>
    </row>
    <row r="17" spans="1:11">
      <c r="A17" s="246">
        <v>5</v>
      </c>
      <c r="B17" s="247" t="s">
        <v>24</v>
      </c>
      <c r="C17" s="245">
        <f>ATUALIZADA!K51</f>
        <v>5348.5425164999997</v>
      </c>
      <c r="D17" s="164">
        <v>1</v>
      </c>
      <c r="E17" s="154">
        <v>0</v>
      </c>
      <c r="F17" s="154">
        <v>0</v>
      </c>
      <c r="G17" s="168">
        <v>1</v>
      </c>
      <c r="J17" s="138"/>
    </row>
    <row r="18" spans="1:11" ht="15.75" thickBot="1">
      <c r="A18" s="229"/>
      <c r="B18" s="248"/>
      <c r="C18" s="233"/>
      <c r="D18" s="140">
        <f>C17</f>
        <v>5348.5425164999997</v>
      </c>
      <c r="E18" s="140">
        <v>0</v>
      </c>
      <c r="F18" s="140">
        <v>0</v>
      </c>
      <c r="G18" s="141">
        <f>D18+E18+F18</f>
        <v>5348.5425164999997</v>
      </c>
      <c r="J18" s="138"/>
    </row>
    <row r="19" spans="1:11">
      <c r="A19" s="246">
        <v>6</v>
      </c>
      <c r="B19" s="244" t="s">
        <v>102</v>
      </c>
      <c r="C19" s="245">
        <f>ATUALIZADA!K65</f>
        <v>7301.7176339999987</v>
      </c>
      <c r="D19" s="154">
        <v>0</v>
      </c>
      <c r="E19" s="154">
        <v>0</v>
      </c>
      <c r="F19" s="164">
        <v>1</v>
      </c>
      <c r="G19" s="168">
        <v>1</v>
      </c>
      <c r="J19" s="138"/>
    </row>
    <row r="20" spans="1:11" ht="15.75" thickBot="1">
      <c r="A20" s="229"/>
      <c r="B20" s="231"/>
      <c r="C20" s="233"/>
      <c r="D20" s="157">
        <v>0</v>
      </c>
      <c r="E20" s="158">
        <v>0</v>
      </c>
      <c r="F20" s="158">
        <f>C19</f>
        <v>7301.7176339999987</v>
      </c>
      <c r="G20" s="141">
        <f>D20+E20+F20</f>
        <v>7301.7176339999987</v>
      </c>
      <c r="J20" s="138"/>
    </row>
    <row r="21" spans="1:11" s="173" customFormat="1">
      <c r="A21" s="246">
        <v>7</v>
      </c>
      <c r="B21" s="247" t="s">
        <v>29</v>
      </c>
      <c r="C21" s="245">
        <f>ATUALIZADA!K71</f>
        <v>22610.47456581</v>
      </c>
      <c r="D21" s="154">
        <v>0</v>
      </c>
      <c r="E21" s="164">
        <v>1</v>
      </c>
      <c r="F21" s="154">
        <v>0</v>
      </c>
      <c r="G21" s="168">
        <v>1</v>
      </c>
      <c r="J21" s="138"/>
    </row>
    <row r="22" spans="1:11" s="173" customFormat="1" ht="15.75" thickBot="1">
      <c r="A22" s="229"/>
      <c r="B22" s="248"/>
      <c r="C22" s="233"/>
      <c r="D22" s="157">
        <v>0</v>
      </c>
      <c r="E22" s="158">
        <f>C21</f>
        <v>22610.47456581</v>
      </c>
      <c r="F22" s="158"/>
      <c r="G22" s="141">
        <f>D22+E22+F22</f>
        <v>22610.47456581</v>
      </c>
      <c r="J22" s="138"/>
    </row>
    <row r="23" spans="1:11" s="173" customFormat="1">
      <c r="A23" s="246">
        <v>8</v>
      </c>
      <c r="B23" s="244" t="s">
        <v>33</v>
      </c>
      <c r="C23" s="245">
        <f>ATUALIZADA!K77</f>
        <v>18192.526929</v>
      </c>
      <c r="D23" s="154">
        <v>0</v>
      </c>
      <c r="E23" s="154">
        <v>0</v>
      </c>
      <c r="F23" s="164">
        <v>1</v>
      </c>
      <c r="G23" s="168">
        <v>1</v>
      </c>
      <c r="J23" s="138"/>
    </row>
    <row r="24" spans="1:11" s="173" customFormat="1" ht="15.75" thickBot="1">
      <c r="A24" s="229"/>
      <c r="B24" s="231"/>
      <c r="C24" s="233"/>
      <c r="D24" s="157">
        <v>0</v>
      </c>
      <c r="E24" s="158">
        <v>0</v>
      </c>
      <c r="F24" s="158">
        <f>C23</f>
        <v>18192.526929</v>
      </c>
      <c r="G24" s="141">
        <f>D24+E24+F24</f>
        <v>18192.526929</v>
      </c>
      <c r="J24" s="138"/>
    </row>
    <row r="25" spans="1:11">
      <c r="A25" s="246">
        <v>9</v>
      </c>
      <c r="B25" s="244" t="s">
        <v>118</v>
      </c>
      <c r="C25" s="245">
        <f>ATUALIZADA!K84</f>
        <v>51467.745359220004</v>
      </c>
      <c r="D25" s="154">
        <v>0</v>
      </c>
      <c r="E25" s="164">
        <v>0.5</v>
      </c>
      <c r="F25" s="164">
        <v>0.5</v>
      </c>
      <c r="G25" s="168">
        <v>1</v>
      </c>
      <c r="J25" s="138"/>
    </row>
    <row r="26" spans="1:11" ht="15.75" thickBot="1">
      <c r="A26" s="229"/>
      <c r="B26" s="231"/>
      <c r="C26" s="233"/>
      <c r="D26" s="157">
        <v>0</v>
      </c>
      <c r="E26" s="156">
        <f>C25/2</f>
        <v>25733.872679610002</v>
      </c>
      <c r="F26" s="156">
        <f>C25/2</f>
        <v>25733.872679610002</v>
      </c>
      <c r="G26" s="161">
        <f>D26+E26+F26</f>
        <v>51467.745359220004</v>
      </c>
      <c r="J26" s="138"/>
    </row>
    <row r="27" spans="1:11">
      <c r="A27" s="246">
        <v>10</v>
      </c>
      <c r="B27" s="244" t="s">
        <v>54</v>
      </c>
      <c r="C27" s="245">
        <f>ATUALIZADA!K91</f>
        <v>17068.34543415</v>
      </c>
      <c r="D27" s="155">
        <v>0</v>
      </c>
      <c r="E27" s="155">
        <v>0</v>
      </c>
      <c r="F27" s="165">
        <v>1</v>
      </c>
      <c r="G27" s="168">
        <v>1</v>
      </c>
      <c r="J27" s="138"/>
    </row>
    <row r="28" spans="1:11" ht="15.75" thickBot="1">
      <c r="A28" s="229"/>
      <c r="B28" s="231"/>
      <c r="C28" s="233"/>
      <c r="D28" s="157">
        <v>0</v>
      </c>
      <c r="E28" s="158">
        <v>0</v>
      </c>
      <c r="F28" s="158">
        <f>C27</f>
        <v>17068.34543415</v>
      </c>
      <c r="G28" s="141">
        <f>D28+E28+F28</f>
        <v>17068.34543415</v>
      </c>
      <c r="J28" s="138"/>
    </row>
    <row r="29" spans="1:11">
      <c r="A29" s="246">
        <v>11</v>
      </c>
      <c r="B29" s="249" t="s">
        <v>36</v>
      </c>
      <c r="C29" s="250">
        <f>ATUALIZADA!K94</f>
        <v>1607.4355736999998</v>
      </c>
      <c r="D29" s="162">
        <v>0</v>
      </c>
      <c r="E29" s="149">
        <v>0</v>
      </c>
      <c r="F29" s="166">
        <v>1</v>
      </c>
      <c r="G29" s="168">
        <v>1</v>
      </c>
    </row>
    <row r="30" spans="1:11" ht="15.75" thickBot="1">
      <c r="A30" s="229"/>
      <c r="B30" s="231"/>
      <c r="C30" s="233"/>
      <c r="D30" s="139">
        <v>0</v>
      </c>
      <c r="E30" s="140">
        <v>0</v>
      </c>
      <c r="F30" s="140">
        <f>C29</f>
        <v>1607.4355736999998</v>
      </c>
      <c r="G30" s="141">
        <f>D30+E30+F30</f>
        <v>1607.4355736999998</v>
      </c>
    </row>
    <row r="31" spans="1:11">
      <c r="A31" s="142"/>
      <c r="B31" s="143" t="s">
        <v>6</v>
      </c>
      <c r="C31" s="251">
        <f>C9+C11+C13+C15+C17+C19+C21+C23+C25+C27+C29</f>
        <v>160337.40092606997</v>
      </c>
      <c r="D31" s="144">
        <f>D10+D12+D14+D16+D18+D20+D26+D28+D30</f>
        <v>25025.051829389995</v>
      </c>
      <c r="E31" s="144">
        <f>E10+E12+E14+E16+E18+E20+E22+E24+E26+E28+E30</f>
        <v>58896.922973219996</v>
      </c>
      <c r="F31" s="144">
        <f>F10+F12+F14+F16+F18+F20+F24+F26+F28+F30</f>
        <v>76415.426123459998</v>
      </c>
      <c r="G31" s="175">
        <f>G10+G12+G14+G16+G18+G20+G22+G24+G26+G28+G30</f>
        <v>160337.40092606997</v>
      </c>
      <c r="I31" s="138"/>
      <c r="J31" s="138"/>
      <c r="K31" s="138"/>
    </row>
    <row r="32" spans="1:11" ht="15.75" thickBot="1">
      <c r="A32" s="145"/>
      <c r="B32" s="146" t="s">
        <v>119</v>
      </c>
      <c r="C32" s="252"/>
      <c r="D32" s="147">
        <f>D31</f>
        <v>25025.051829389995</v>
      </c>
      <c r="E32" s="147">
        <f>D32+E31</f>
        <v>83921.974802609999</v>
      </c>
      <c r="F32" s="147">
        <f>E32+F31</f>
        <v>160337.40092607</v>
      </c>
      <c r="G32" s="148">
        <f>F32</f>
        <v>160337.40092607</v>
      </c>
      <c r="H32" s="138"/>
    </row>
  </sheetData>
  <mergeCells count="38">
    <mergeCell ref="A29:A30"/>
    <mergeCell ref="B29:B30"/>
    <mergeCell ref="C29:C30"/>
    <mergeCell ref="C31:C32"/>
    <mergeCell ref="A11:A12"/>
    <mergeCell ref="A27:A28"/>
    <mergeCell ref="B27:B28"/>
    <mergeCell ref="C27:C28"/>
    <mergeCell ref="A19:A20"/>
    <mergeCell ref="B19:B20"/>
    <mergeCell ref="C19:C20"/>
    <mergeCell ref="A25:A26"/>
    <mergeCell ref="B11:B12"/>
    <mergeCell ref="B15:B16"/>
    <mergeCell ref="A15:A16"/>
    <mergeCell ref="C11:C12"/>
    <mergeCell ref="B25:B26"/>
    <mergeCell ref="C25:C26"/>
    <mergeCell ref="A13:A14"/>
    <mergeCell ref="B13:B14"/>
    <mergeCell ref="C13:C14"/>
    <mergeCell ref="A17:A18"/>
    <mergeCell ref="B17:B18"/>
    <mergeCell ref="C17:C18"/>
    <mergeCell ref="A21:A22"/>
    <mergeCell ref="A23:A24"/>
    <mergeCell ref="B23:B24"/>
    <mergeCell ref="B21:B22"/>
    <mergeCell ref="C21:C22"/>
    <mergeCell ref="C23:C24"/>
    <mergeCell ref="C15:C16"/>
    <mergeCell ref="A9:A10"/>
    <mergeCell ref="B9:B10"/>
    <mergeCell ref="C9:C10"/>
    <mergeCell ref="A1:G1"/>
    <mergeCell ref="A2:G2"/>
    <mergeCell ref="D6:F6"/>
    <mergeCell ref="G6:G7"/>
  </mergeCells>
  <pageMargins left="0.51181102362204722" right="0.51181102362204722" top="0.78740157480314965" bottom="0.78740157480314965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92"/>
  <sheetViews>
    <sheetView view="pageBreakPreview" topLeftCell="A19" zoomScale="60" workbookViewId="0">
      <selection activeCell="C61" sqref="C61:F62"/>
    </sheetView>
  </sheetViews>
  <sheetFormatPr defaultRowHeight="15"/>
  <cols>
    <col min="1" max="1" width="8.140625" customWidth="1"/>
    <col min="2" max="2" width="49.7109375" customWidth="1"/>
    <col min="3" max="3" width="22.28515625" customWidth="1"/>
    <col min="4" max="4" width="17.140625" customWidth="1"/>
    <col min="5" max="5" width="18.140625" customWidth="1"/>
    <col min="6" max="6" width="63.140625" customWidth="1"/>
    <col min="7" max="7" width="17.42578125" hidden="1" customWidth="1"/>
    <col min="8" max="8" width="17.85546875" hidden="1" customWidth="1"/>
    <col min="9" max="9" width="10.140625" customWidth="1"/>
    <col min="10" max="10" width="13.5703125" customWidth="1"/>
    <col min="11" max="11" width="10.42578125" customWidth="1"/>
  </cols>
  <sheetData>
    <row r="1" spans="1:11">
      <c r="A1" s="234" t="s">
        <v>9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</row>
    <row r="2" spans="1:11">
      <c r="A2" s="237" t="s">
        <v>123</v>
      </c>
      <c r="B2" s="284"/>
      <c r="C2" s="284"/>
      <c r="D2" s="284"/>
      <c r="E2" s="284"/>
      <c r="F2" s="284"/>
      <c r="G2" s="284"/>
      <c r="H2" s="284"/>
      <c r="I2" s="284"/>
      <c r="J2" s="284"/>
      <c r="K2" s="285"/>
    </row>
    <row r="3" spans="1:11" ht="15.75">
      <c r="A3" s="179" t="s">
        <v>225</v>
      </c>
      <c r="B3" s="180"/>
      <c r="C3" s="187"/>
      <c r="D3" s="124"/>
      <c r="E3" s="124"/>
      <c r="F3" s="124"/>
      <c r="G3" s="123"/>
      <c r="H3" s="125"/>
      <c r="I3" s="123"/>
      <c r="J3" s="170"/>
      <c r="K3" s="171"/>
    </row>
    <row r="4" spans="1:11" ht="15.75">
      <c r="A4" s="179" t="s">
        <v>208</v>
      </c>
      <c r="B4" s="180"/>
      <c r="C4" s="123"/>
      <c r="D4" s="124"/>
      <c r="E4" s="124"/>
      <c r="F4" s="181" t="s">
        <v>255</v>
      </c>
      <c r="G4" s="123"/>
      <c r="H4" s="125"/>
      <c r="I4" s="123"/>
      <c r="J4" s="170"/>
      <c r="K4" s="171"/>
    </row>
    <row r="5" spans="1:11" ht="16.5" thickBot="1">
      <c r="A5" s="178" t="s">
        <v>226</v>
      </c>
      <c r="B5" s="178"/>
      <c r="C5" s="182"/>
      <c r="D5" s="185"/>
      <c r="E5" s="185"/>
      <c r="F5" s="184" t="s">
        <v>13</v>
      </c>
      <c r="G5" s="185"/>
      <c r="H5" s="186"/>
      <c r="I5" s="169"/>
      <c r="J5" s="170"/>
      <c r="K5" s="171"/>
    </row>
    <row r="6" spans="1:11">
      <c r="A6" s="297" t="s">
        <v>1</v>
      </c>
      <c r="B6" s="295" t="s">
        <v>2</v>
      </c>
      <c r="C6" s="293" t="s">
        <v>124</v>
      </c>
      <c r="D6" s="293"/>
      <c r="E6" s="293"/>
      <c r="F6" s="293"/>
      <c r="G6" s="293"/>
      <c r="H6" s="293"/>
      <c r="I6" s="293" t="s">
        <v>199</v>
      </c>
      <c r="J6" s="291" t="s">
        <v>125</v>
      </c>
      <c r="K6" s="288" t="s">
        <v>6</v>
      </c>
    </row>
    <row r="7" spans="1:11" ht="15.75" thickBot="1">
      <c r="A7" s="298"/>
      <c r="B7" s="296"/>
      <c r="C7" s="294"/>
      <c r="D7" s="294"/>
      <c r="E7" s="294"/>
      <c r="F7" s="294"/>
      <c r="G7" s="294"/>
      <c r="H7" s="294"/>
      <c r="I7" s="294"/>
      <c r="J7" s="292"/>
      <c r="K7" s="289"/>
    </row>
    <row r="8" spans="1:11" ht="16.5" thickTop="1" thickBot="1">
      <c r="A8" s="133"/>
      <c r="B8" s="134" t="s">
        <v>116</v>
      </c>
      <c r="C8" s="299"/>
      <c r="D8" s="299"/>
      <c r="E8" s="299"/>
      <c r="F8" s="299"/>
      <c r="G8" s="299"/>
      <c r="H8" s="299"/>
      <c r="I8" s="197"/>
      <c r="J8" s="198"/>
      <c r="K8" s="199"/>
    </row>
    <row r="9" spans="1:11" ht="9.9499999999999993" customHeight="1" thickTop="1">
      <c r="A9" s="303">
        <v>1</v>
      </c>
      <c r="B9" s="301" t="s">
        <v>161</v>
      </c>
      <c r="C9" s="300" t="s">
        <v>274</v>
      </c>
      <c r="D9" s="300"/>
      <c r="E9" s="300"/>
      <c r="F9" s="300"/>
      <c r="G9" s="300"/>
      <c r="H9" s="300"/>
      <c r="I9" s="286" t="s">
        <v>44</v>
      </c>
      <c r="J9" s="287">
        <v>1.143</v>
      </c>
      <c r="K9" s="290">
        <v>1.1499999999999999</v>
      </c>
    </row>
    <row r="10" spans="1:11" ht="9.9499999999999993" customHeight="1">
      <c r="A10" s="261"/>
      <c r="B10" s="302"/>
      <c r="C10" s="266"/>
      <c r="D10" s="266"/>
      <c r="E10" s="266"/>
      <c r="F10" s="266"/>
      <c r="G10" s="266"/>
      <c r="H10" s="266"/>
      <c r="I10" s="258"/>
      <c r="J10" s="253"/>
      <c r="K10" s="272"/>
    </row>
    <row r="11" spans="1:11" ht="9.9499999999999993" customHeight="1">
      <c r="A11" s="261">
        <v>2</v>
      </c>
      <c r="B11" s="254" t="s">
        <v>126</v>
      </c>
      <c r="C11" s="266" t="s">
        <v>309</v>
      </c>
      <c r="D11" s="266"/>
      <c r="E11" s="266"/>
      <c r="F11" s="266"/>
      <c r="G11" s="266"/>
      <c r="H11" s="266"/>
      <c r="I11" s="267" t="s">
        <v>47</v>
      </c>
      <c r="J11" s="253">
        <v>57.82</v>
      </c>
      <c r="K11" s="272">
        <v>58</v>
      </c>
    </row>
    <row r="12" spans="1:11" ht="9.9499999999999993" customHeight="1">
      <c r="A12" s="261"/>
      <c r="B12" s="254"/>
      <c r="C12" s="266"/>
      <c r="D12" s="266"/>
      <c r="E12" s="266"/>
      <c r="F12" s="266"/>
      <c r="G12" s="266"/>
      <c r="H12" s="266"/>
      <c r="I12" s="267"/>
      <c r="J12" s="253"/>
      <c r="K12" s="272"/>
    </row>
    <row r="13" spans="1:11" s="176" customFormat="1" ht="9.9499999999999993" customHeight="1">
      <c r="A13" s="261">
        <v>3</v>
      </c>
      <c r="B13" s="254" t="s">
        <v>275</v>
      </c>
      <c r="C13" s="266" t="s">
        <v>276</v>
      </c>
      <c r="D13" s="266"/>
      <c r="E13" s="266"/>
      <c r="F13" s="266"/>
      <c r="G13" s="190"/>
      <c r="H13" s="190"/>
      <c r="I13" s="267" t="s">
        <v>47</v>
      </c>
      <c r="J13" s="253">
        <v>7.2</v>
      </c>
      <c r="K13" s="272">
        <v>7.2</v>
      </c>
    </row>
    <row r="14" spans="1:11" s="176" customFormat="1" ht="9.9499999999999993" customHeight="1">
      <c r="A14" s="261"/>
      <c r="B14" s="254"/>
      <c r="C14" s="266"/>
      <c r="D14" s="266"/>
      <c r="E14" s="266"/>
      <c r="F14" s="266"/>
      <c r="G14" s="190"/>
      <c r="H14" s="190"/>
      <c r="I14" s="267"/>
      <c r="J14" s="253"/>
      <c r="K14" s="272"/>
    </row>
    <row r="15" spans="1:11" ht="9.9499999999999993" customHeight="1">
      <c r="A15" s="261">
        <v>4</v>
      </c>
      <c r="B15" s="254" t="s">
        <v>278</v>
      </c>
      <c r="C15" s="266" t="s">
        <v>279</v>
      </c>
      <c r="D15" s="266"/>
      <c r="E15" s="266"/>
      <c r="F15" s="266"/>
      <c r="G15" s="266"/>
      <c r="H15" s="266"/>
      <c r="I15" s="258" t="s">
        <v>47</v>
      </c>
      <c r="J15" s="253">
        <v>6.72</v>
      </c>
      <c r="K15" s="272">
        <v>6.72</v>
      </c>
    </row>
    <row r="16" spans="1:11" ht="9.9499999999999993" customHeight="1">
      <c r="A16" s="261"/>
      <c r="B16" s="254"/>
      <c r="C16" s="266"/>
      <c r="D16" s="266"/>
      <c r="E16" s="266"/>
      <c r="F16" s="266"/>
      <c r="G16" s="266"/>
      <c r="H16" s="266"/>
      <c r="I16" s="258"/>
      <c r="J16" s="253"/>
      <c r="K16" s="272"/>
    </row>
    <row r="17" spans="1:11" ht="9.9499999999999993" customHeight="1">
      <c r="A17" s="261">
        <v>5</v>
      </c>
      <c r="B17" s="283" t="s">
        <v>162</v>
      </c>
      <c r="C17" s="266" t="s">
        <v>277</v>
      </c>
      <c r="D17" s="266"/>
      <c r="E17" s="266"/>
      <c r="F17" s="266"/>
      <c r="G17" s="266"/>
      <c r="H17" s="266"/>
      <c r="I17" s="267" t="s">
        <v>47</v>
      </c>
      <c r="J17" s="253">
        <v>4.3499999999999996</v>
      </c>
      <c r="K17" s="272">
        <v>4.3499999999999996</v>
      </c>
    </row>
    <row r="18" spans="1:11" ht="9.9499999999999993" customHeight="1">
      <c r="A18" s="261"/>
      <c r="B18" s="283"/>
      <c r="C18" s="266"/>
      <c r="D18" s="266"/>
      <c r="E18" s="266"/>
      <c r="F18" s="266"/>
      <c r="G18" s="266"/>
      <c r="H18" s="266"/>
      <c r="I18" s="267"/>
      <c r="J18" s="253"/>
      <c r="K18" s="272"/>
    </row>
    <row r="19" spans="1:11" ht="9.9499999999999993" customHeight="1">
      <c r="A19" s="261">
        <v>6</v>
      </c>
      <c r="B19" s="283" t="s">
        <v>280</v>
      </c>
      <c r="C19" s="266" t="s">
        <v>281</v>
      </c>
      <c r="D19" s="266"/>
      <c r="E19" s="266"/>
      <c r="F19" s="266"/>
      <c r="G19" s="266"/>
      <c r="H19" s="266"/>
      <c r="I19" s="267" t="s">
        <v>44</v>
      </c>
      <c r="J19" s="253">
        <v>13.55</v>
      </c>
      <c r="K19" s="272">
        <v>13.55</v>
      </c>
    </row>
    <row r="20" spans="1:11" ht="9.9499999999999993" customHeight="1">
      <c r="A20" s="261"/>
      <c r="B20" s="283"/>
      <c r="C20" s="266"/>
      <c r="D20" s="266"/>
      <c r="E20" s="266"/>
      <c r="F20" s="266"/>
      <c r="G20" s="266"/>
      <c r="H20" s="266"/>
      <c r="I20" s="267"/>
      <c r="J20" s="253"/>
      <c r="K20" s="272"/>
    </row>
    <row r="21" spans="1:11" s="188" customFormat="1" ht="9.9499999999999993" customHeight="1">
      <c r="A21" s="261">
        <v>7</v>
      </c>
      <c r="B21" s="283" t="s">
        <v>282</v>
      </c>
      <c r="C21" s="266" t="s">
        <v>283</v>
      </c>
      <c r="D21" s="266"/>
      <c r="E21" s="266"/>
      <c r="F21" s="266"/>
      <c r="G21" s="266"/>
      <c r="H21" s="266"/>
      <c r="I21" s="267" t="s">
        <v>81</v>
      </c>
      <c r="J21" s="253">
        <v>30</v>
      </c>
      <c r="K21" s="272">
        <v>30</v>
      </c>
    </row>
    <row r="22" spans="1:11" s="188" customFormat="1" ht="9.9499999999999993" customHeight="1">
      <c r="A22" s="261"/>
      <c r="B22" s="283"/>
      <c r="C22" s="266"/>
      <c r="D22" s="266"/>
      <c r="E22" s="266"/>
      <c r="F22" s="266"/>
      <c r="G22" s="266"/>
      <c r="H22" s="266"/>
      <c r="I22" s="267"/>
      <c r="J22" s="253"/>
      <c r="K22" s="272"/>
    </row>
    <row r="23" spans="1:11" s="176" customFormat="1" ht="9.9499999999999993" customHeight="1">
      <c r="A23" s="261">
        <v>8</v>
      </c>
      <c r="B23" s="283" t="s">
        <v>284</v>
      </c>
      <c r="C23" s="266" t="s">
        <v>285</v>
      </c>
      <c r="D23" s="266"/>
      <c r="E23" s="266"/>
      <c r="F23" s="266"/>
      <c r="G23" s="266"/>
      <c r="H23" s="266"/>
      <c r="I23" s="267" t="s">
        <v>81</v>
      </c>
      <c r="J23" s="253">
        <v>24</v>
      </c>
      <c r="K23" s="272">
        <v>24</v>
      </c>
    </row>
    <row r="24" spans="1:11" s="176" customFormat="1" ht="9.9499999999999993" customHeight="1">
      <c r="A24" s="261"/>
      <c r="B24" s="283"/>
      <c r="C24" s="266"/>
      <c r="D24" s="266"/>
      <c r="E24" s="266"/>
      <c r="F24" s="266"/>
      <c r="G24" s="266"/>
      <c r="H24" s="266"/>
      <c r="I24" s="267"/>
      <c r="J24" s="253"/>
      <c r="K24" s="272"/>
    </row>
    <row r="25" spans="1:11" ht="9.9499999999999993" customHeight="1">
      <c r="A25" s="261">
        <v>9</v>
      </c>
      <c r="B25" s="283" t="s">
        <v>286</v>
      </c>
      <c r="C25" s="266" t="s">
        <v>287</v>
      </c>
      <c r="D25" s="266"/>
      <c r="E25" s="266"/>
      <c r="F25" s="266"/>
      <c r="G25" s="266"/>
      <c r="H25" s="266"/>
      <c r="I25" s="267" t="s">
        <v>81</v>
      </c>
      <c r="J25" s="253">
        <v>24</v>
      </c>
      <c r="K25" s="272">
        <v>24</v>
      </c>
    </row>
    <row r="26" spans="1:11" ht="9.9499999999999993" customHeight="1">
      <c r="A26" s="261"/>
      <c r="B26" s="283"/>
      <c r="C26" s="266"/>
      <c r="D26" s="266"/>
      <c r="E26" s="266"/>
      <c r="F26" s="266"/>
      <c r="G26" s="266"/>
      <c r="H26" s="266"/>
      <c r="I26" s="267"/>
      <c r="J26" s="253"/>
      <c r="K26" s="272"/>
    </row>
    <row r="27" spans="1:11" s="176" customFormat="1" ht="9.9499999999999993" customHeight="1">
      <c r="A27" s="261">
        <v>10</v>
      </c>
      <c r="B27" s="283" t="s">
        <v>288</v>
      </c>
      <c r="C27" s="266" t="s">
        <v>289</v>
      </c>
      <c r="D27" s="266"/>
      <c r="E27" s="266"/>
      <c r="F27" s="266"/>
      <c r="G27" s="266"/>
      <c r="H27" s="266"/>
      <c r="I27" s="267" t="s">
        <v>47</v>
      </c>
      <c r="J27" s="253">
        <v>108.83</v>
      </c>
      <c r="K27" s="272">
        <v>108.9</v>
      </c>
    </row>
    <row r="28" spans="1:11" s="176" customFormat="1" ht="9.9499999999999993" customHeight="1">
      <c r="A28" s="261"/>
      <c r="B28" s="283"/>
      <c r="C28" s="266"/>
      <c r="D28" s="266"/>
      <c r="E28" s="266"/>
      <c r="F28" s="266"/>
      <c r="G28" s="266"/>
      <c r="H28" s="266"/>
      <c r="I28" s="267"/>
      <c r="J28" s="253"/>
      <c r="K28" s="272"/>
    </row>
    <row r="29" spans="1:11" ht="9.9499999999999993" customHeight="1">
      <c r="A29" s="261">
        <v>11</v>
      </c>
      <c r="B29" s="283" t="s">
        <v>290</v>
      </c>
      <c r="C29" s="266" t="s">
        <v>291</v>
      </c>
      <c r="D29" s="266"/>
      <c r="E29" s="266"/>
      <c r="F29" s="266"/>
      <c r="G29" s="266"/>
      <c r="H29" s="266"/>
      <c r="I29" s="267" t="s">
        <v>47</v>
      </c>
      <c r="J29" s="253">
        <v>2.36</v>
      </c>
      <c r="K29" s="272">
        <v>2.36</v>
      </c>
    </row>
    <row r="30" spans="1:11" ht="9.9499999999999993" customHeight="1">
      <c r="A30" s="261"/>
      <c r="B30" s="283"/>
      <c r="C30" s="266"/>
      <c r="D30" s="266"/>
      <c r="E30" s="266"/>
      <c r="F30" s="266"/>
      <c r="G30" s="266"/>
      <c r="H30" s="266"/>
      <c r="I30" s="267"/>
      <c r="J30" s="253"/>
      <c r="K30" s="272"/>
    </row>
    <row r="31" spans="1:11" ht="9.9499999999999993" customHeight="1">
      <c r="A31" s="261">
        <v>12</v>
      </c>
      <c r="B31" s="254" t="s">
        <v>201</v>
      </c>
      <c r="C31" s="266" t="s">
        <v>259</v>
      </c>
      <c r="D31" s="266"/>
      <c r="E31" s="266"/>
      <c r="F31" s="266"/>
      <c r="G31" s="190"/>
      <c r="H31" s="190"/>
      <c r="I31" s="258" t="s">
        <v>47</v>
      </c>
      <c r="J31" s="253">
        <v>118.89</v>
      </c>
      <c r="K31" s="272">
        <v>119</v>
      </c>
    </row>
    <row r="32" spans="1:11" ht="9.9499999999999993" customHeight="1">
      <c r="A32" s="261"/>
      <c r="B32" s="254"/>
      <c r="C32" s="266"/>
      <c r="D32" s="266"/>
      <c r="E32" s="266"/>
      <c r="F32" s="266"/>
      <c r="G32" s="190"/>
      <c r="H32" s="190"/>
      <c r="I32" s="258"/>
      <c r="J32" s="253"/>
      <c r="K32" s="272"/>
    </row>
    <row r="33" spans="1:11" s="189" customFormat="1" ht="9.9499999999999993" customHeight="1">
      <c r="A33" s="269">
        <v>13</v>
      </c>
      <c r="B33" s="270" t="s">
        <v>329</v>
      </c>
      <c r="C33" s="277" t="s">
        <v>330</v>
      </c>
      <c r="D33" s="278"/>
      <c r="E33" s="278"/>
      <c r="F33" s="279"/>
      <c r="G33" s="190"/>
      <c r="H33" s="190"/>
      <c r="I33" s="308" t="s">
        <v>44</v>
      </c>
      <c r="J33" s="304">
        <v>2.59</v>
      </c>
      <c r="K33" s="306">
        <v>2.6</v>
      </c>
    </row>
    <row r="34" spans="1:11" s="189" customFormat="1" ht="9.9499999999999993" customHeight="1">
      <c r="A34" s="256"/>
      <c r="B34" s="271"/>
      <c r="C34" s="280"/>
      <c r="D34" s="281"/>
      <c r="E34" s="281"/>
      <c r="F34" s="282"/>
      <c r="G34" s="190"/>
      <c r="H34" s="190"/>
      <c r="I34" s="309"/>
      <c r="J34" s="305"/>
      <c r="K34" s="307"/>
    </row>
    <row r="35" spans="1:11" s="189" customFormat="1" ht="9.9499999999999993" customHeight="1">
      <c r="A35" s="269">
        <v>14</v>
      </c>
      <c r="B35" s="270" t="s">
        <v>331</v>
      </c>
      <c r="C35" s="277" t="s">
        <v>330</v>
      </c>
      <c r="D35" s="278"/>
      <c r="E35" s="278"/>
      <c r="F35" s="279"/>
      <c r="G35" s="190"/>
      <c r="H35" s="190"/>
      <c r="I35" s="308" t="s">
        <v>44</v>
      </c>
      <c r="J35" s="304">
        <v>2.59</v>
      </c>
      <c r="K35" s="306">
        <v>2.6</v>
      </c>
    </row>
    <row r="36" spans="1:11" s="189" customFormat="1" ht="9.9499999999999993" customHeight="1">
      <c r="A36" s="256"/>
      <c r="B36" s="271"/>
      <c r="C36" s="280"/>
      <c r="D36" s="281"/>
      <c r="E36" s="281"/>
      <c r="F36" s="282"/>
      <c r="G36" s="190"/>
      <c r="H36" s="190"/>
      <c r="I36" s="309"/>
      <c r="J36" s="305"/>
      <c r="K36" s="307"/>
    </row>
    <row r="37" spans="1:11" s="189" customFormat="1" ht="9.9499999999999993" customHeight="1">
      <c r="A37" s="269">
        <v>15</v>
      </c>
      <c r="B37" s="270" t="s">
        <v>332</v>
      </c>
      <c r="C37" s="277" t="s">
        <v>333</v>
      </c>
      <c r="D37" s="278"/>
      <c r="E37" s="278"/>
      <c r="F37" s="279"/>
      <c r="G37" s="190"/>
      <c r="H37" s="190"/>
      <c r="I37" s="308" t="s">
        <v>269</v>
      </c>
      <c r="J37" s="304">
        <v>310.8</v>
      </c>
      <c r="K37" s="306">
        <v>311</v>
      </c>
    </row>
    <row r="38" spans="1:11" s="189" customFormat="1" ht="9.9499999999999993" customHeight="1">
      <c r="A38" s="256"/>
      <c r="B38" s="271"/>
      <c r="C38" s="280"/>
      <c r="D38" s="281"/>
      <c r="E38" s="281"/>
      <c r="F38" s="282"/>
      <c r="G38" s="190"/>
      <c r="H38" s="190"/>
      <c r="I38" s="309"/>
      <c r="J38" s="305"/>
      <c r="K38" s="307"/>
    </row>
    <row r="39" spans="1:11" ht="9.9499999999999993" customHeight="1">
      <c r="A39" s="269">
        <v>16</v>
      </c>
      <c r="B39" s="254" t="s">
        <v>200</v>
      </c>
      <c r="C39" s="266" t="s">
        <v>259</v>
      </c>
      <c r="D39" s="266"/>
      <c r="E39" s="266"/>
      <c r="F39" s="266"/>
      <c r="G39" s="190"/>
      <c r="H39" s="190"/>
      <c r="I39" s="258" t="s">
        <v>47</v>
      </c>
      <c r="J39" s="253">
        <v>118.89</v>
      </c>
      <c r="K39" s="272">
        <v>119</v>
      </c>
    </row>
    <row r="40" spans="1:11" ht="9.9499999999999993" customHeight="1">
      <c r="A40" s="256"/>
      <c r="B40" s="254"/>
      <c r="C40" s="266"/>
      <c r="D40" s="266"/>
      <c r="E40" s="266"/>
      <c r="F40" s="266"/>
      <c r="G40" s="190"/>
      <c r="H40" s="190"/>
      <c r="I40" s="258"/>
      <c r="J40" s="253"/>
      <c r="K40" s="272"/>
    </row>
    <row r="41" spans="1:11" s="172" customFormat="1" ht="9.9499999999999993" customHeight="1">
      <c r="A41" s="269">
        <v>17</v>
      </c>
      <c r="B41" s="254" t="s">
        <v>166</v>
      </c>
      <c r="C41" s="266" t="s">
        <v>260</v>
      </c>
      <c r="D41" s="266"/>
      <c r="E41" s="266"/>
      <c r="F41" s="266"/>
      <c r="G41" s="190"/>
      <c r="H41" s="190"/>
      <c r="I41" s="258" t="s">
        <v>81</v>
      </c>
      <c r="J41" s="253">
        <v>27.85</v>
      </c>
      <c r="K41" s="272">
        <v>28</v>
      </c>
    </row>
    <row r="42" spans="1:11" s="172" customFormat="1" ht="9.9499999999999993" customHeight="1">
      <c r="A42" s="256"/>
      <c r="B42" s="254"/>
      <c r="C42" s="266"/>
      <c r="D42" s="266"/>
      <c r="E42" s="266"/>
      <c r="F42" s="266"/>
      <c r="G42" s="190"/>
      <c r="H42" s="190"/>
      <c r="I42" s="258"/>
      <c r="J42" s="253"/>
      <c r="K42" s="272"/>
    </row>
    <row r="43" spans="1:11" s="173" customFormat="1" ht="9.9499999999999993" customHeight="1">
      <c r="A43" s="269">
        <v>18</v>
      </c>
      <c r="B43" s="254" t="s">
        <v>164</v>
      </c>
      <c r="C43" s="266" t="s">
        <v>261</v>
      </c>
      <c r="D43" s="266"/>
      <c r="E43" s="266"/>
      <c r="F43" s="266"/>
      <c r="G43" s="190"/>
      <c r="H43" s="190"/>
      <c r="I43" s="258" t="s">
        <v>81</v>
      </c>
      <c r="J43" s="253">
        <v>20.45</v>
      </c>
      <c r="K43" s="272">
        <v>20.5</v>
      </c>
    </row>
    <row r="44" spans="1:11" s="173" customFormat="1" ht="9.9499999999999993" customHeight="1">
      <c r="A44" s="256"/>
      <c r="B44" s="254"/>
      <c r="C44" s="266"/>
      <c r="D44" s="266"/>
      <c r="E44" s="266"/>
      <c r="F44" s="266"/>
      <c r="G44" s="190"/>
      <c r="H44" s="190"/>
      <c r="I44" s="258"/>
      <c r="J44" s="253"/>
      <c r="K44" s="272"/>
    </row>
    <row r="45" spans="1:11" s="173" customFormat="1" ht="9.9499999999999993" customHeight="1">
      <c r="A45" s="269">
        <v>19</v>
      </c>
      <c r="B45" s="254" t="s">
        <v>165</v>
      </c>
      <c r="C45" s="266" t="s">
        <v>262</v>
      </c>
      <c r="D45" s="266"/>
      <c r="E45" s="266"/>
      <c r="F45" s="266"/>
      <c r="G45" s="190"/>
      <c r="H45" s="190"/>
      <c r="I45" s="258" t="s">
        <v>81</v>
      </c>
      <c r="J45" s="253">
        <v>12</v>
      </c>
      <c r="K45" s="272">
        <v>12</v>
      </c>
    </row>
    <row r="46" spans="1:11" s="173" customFormat="1" ht="9.9499999999999993" customHeight="1">
      <c r="A46" s="256"/>
      <c r="B46" s="254"/>
      <c r="C46" s="266"/>
      <c r="D46" s="266"/>
      <c r="E46" s="266"/>
      <c r="F46" s="266"/>
      <c r="G46" s="190"/>
      <c r="H46" s="190"/>
      <c r="I46" s="258"/>
      <c r="J46" s="253"/>
      <c r="K46" s="272"/>
    </row>
    <row r="47" spans="1:11" s="176" customFormat="1" ht="9.9499999999999993" customHeight="1">
      <c r="A47" s="269">
        <v>20</v>
      </c>
      <c r="B47" s="283" t="s">
        <v>163</v>
      </c>
      <c r="C47" s="266" t="s">
        <v>306</v>
      </c>
      <c r="D47" s="266"/>
      <c r="E47" s="266"/>
      <c r="F47" s="266"/>
      <c r="G47" s="190"/>
      <c r="H47" s="190"/>
      <c r="I47" s="267" t="s">
        <v>47</v>
      </c>
      <c r="J47" s="253">
        <v>281.69</v>
      </c>
      <c r="K47" s="272">
        <v>281.69</v>
      </c>
    </row>
    <row r="48" spans="1:11" s="176" customFormat="1" ht="9.9499999999999993" customHeight="1">
      <c r="A48" s="256"/>
      <c r="B48" s="283"/>
      <c r="C48" s="266"/>
      <c r="D48" s="266"/>
      <c r="E48" s="266"/>
      <c r="F48" s="266"/>
      <c r="G48" s="190"/>
      <c r="H48" s="190"/>
      <c r="I48" s="267"/>
      <c r="J48" s="253"/>
      <c r="K48" s="272"/>
    </row>
    <row r="49" spans="1:11" s="176" customFormat="1" ht="9.9499999999999993" customHeight="1">
      <c r="A49" s="269">
        <v>21</v>
      </c>
      <c r="B49" s="254" t="s">
        <v>203</v>
      </c>
      <c r="C49" s="266" t="s">
        <v>305</v>
      </c>
      <c r="D49" s="266"/>
      <c r="E49" s="266"/>
      <c r="F49" s="266"/>
      <c r="G49" s="190"/>
      <c r="H49" s="190"/>
      <c r="I49" s="258" t="s">
        <v>47</v>
      </c>
      <c r="J49" s="253">
        <v>137.55000000000001</v>
      </c>
      <c r="K49" s="272">
        <v>137.55000000000001</v>
      </c>
    </row>
    <row r="50" spans="1:11" s="176" customFormat="1" ht="9.9499999999999993" customHeight="1">
      <c r="A50" s="256"/>
      <c r="B50" s="254"/>
      <c r="C50" s="266"/>
      <c r="D50" s="266"/>
      <c r="E50" s="266"/>
      <c r="F50" s="266"/>
      <c r="G50" s="190"/>
      <c r="H50" s="190"/>
      <c r="I50" s="258"/>
      <c r="J50" s="253"/>
      <c r="K50" s="272"/>
    </row>
    <row r="51" spans="1:11" s="176" customFormat="1" ht="9.9499999999999993" customHeight="1">
      <c r="A51" s="269">
        <v>22</v>
      </c>
      <c r="B51" s="283" t="s">
        <v>202</v>
      </c>
      <c r="C51" s="266" t="s">
        <v>304</v>
      </c>
      <c r="D51" s="266"/>
      <c r="E51" s="266"/>
      <c r="F51" s="266"/>
      <c r="G51" s="190"/>
      <c r="H51" s="190"/>
      <c r="I51" s="258" t="s">
        <v>47</v>
      </c>
      <c r="J51" s="253">
        <v>144.13999999999999</v>
      </c>
      <c r="K51" s="272">
        <v>144.13999999999999</v>
      </c>
    </row>
    <row r="52" spans="1:11" s="176" customFormat="1" ht="9.9499999999999993" customHeight="1">
      <c r="A52" s="256"/>
      <c r="B52" s="283"/>
      <c r="C52" s="266"/>
      <c r="D52" s="266"/>
      <c r="E52" s="266"/>
      <c r="F52" s="266"/>
      <c r="G52" s="190"/>
      <c r="H52" s="190"/>
      <c r="I52" s="258"/>
      <c r="J52" s="253"/>
      <c r="K52" s="272"/>
    </row>
    <row r="53" spans="1:11" s="174" customFormat="1" ht="9.9499999999999993" customHeight="1">
      <c r="A53" s="269">
        <v>23</v>
      </c>
      <c r="B53" s="254" t="s">
        <v>310</v>
      </c>
      <c r="C53" s="266" t="s">
        <v>311</v>
      </c>
      <c r="D53" s="266"/>
      <c r="E53" s="266"/>
      <c r="F53" s="266"/>
      <c r="G53" s="266"/>
      <c r="H53" s="266"/>
      <c r="I53" s="267" t="s">
        <v>47</v>
      </c>
      <c r="J53" s="253">
        <v>76.78</v>
      </c>
      <c r="K53" s="272">
        <v>77</v>
      </c>
    </row>
    <row r="54" spans="1:11" s="174" customFormat="1" ht="9.9499999999999993" customHeight="1">
      <c r="A54" s="256"/>
      <c r="B54" s="254"/>
      <c r="C54" s="266"/>
      <c r="D54" s="266"/>
      <c r="E54" s="266"/>
      <c r="F54" s="266"/>
      <c r="G54" s="266"/>
      <c r="H54" s="266"/>
      <c r="I54" s="267"/>
      <c r="J54" s="253"/>
      <c r="K54" s="272"/>
    </row>
    <row r="55" spans="1:11" s="173" customFormat="1" ht="9.9499999999999993" customHeight="1">
      <c r="A55" s="269">
        <v>24</v>
      </c>
      <c r="B55" s="270" t="s">
        <v>204</v>
      </c>
      <c r="C55" s="312" t="s">
        <v>302</v>
      </c>
      <c r="D55" s="312"/>
      <c r="E55" s="312"/>
      <c r="F55" s="312"/>
      <c r="G55" s="190"/>
      <c r="H55" s="190"/>
      <c r="I55" s="308" t="s">
        <v>47</v>
      </c>
      <c r="J55" s="304">
        <v>83.74</v>
      </c>
      <c r="K55" s="306">
        <v>84</v>
      </c>
    </row>
    <row r="56" spans="1:11" s="173" customFormat="1" ht="9.9499999999999993" customHeight="1">
      <c r="A56" s="310"/>
      <c r="B56" s="311"/>
      <c r="C56" s="262"/>
      <c r="D56" s="262"/>
      <c r="E56" s="262"/>
      <c r="F56" s="262"/>
      <c r="G56" s="190"/>
      <c r="H56" s="190"/>
      <c r="I56" s="313"/>
      <c r="J56" s="314"/>
      <c r="K56" s="315"/>
    </row>
    <row r="57" spans="1:11" s="177" customFormat="1" ht="9.9499999999999993" customHeight="1">
      <c r="A57" s="310"/>
      <c r="B57" s="311"/>
      <c r="C57" s="264" t="s">
        <v>303</v>
      </c>
      <c r="D57" s="264"/>
      <c r="E57" s="264"/>
      <c r="F57" s="264"/>
      <c r="G57" s="190"/>
      <c r="H57" s="190"/>
      <c r="I57" s="313"/>
      <c r="J57" s="314"/>
      <c r="K57" s="315"/>
    </row>
    <row r="58" spans="1:11" s="177" customFormat="1" ht="9.9499999999999993" customHeight="1">
      <c r="A58" s="256"/>
      <c r="B58" s="271"/>
      <c r="C58" s="265"/>
      <c r="D58" s="265"/>
      <c r="E58" s="265"/>
      <c r="F58" s="265"/>
      <c r="G58" s="190"/>
      <c r="H58" s="190"/>
      <c r="I58" s="309"/>
      <c r="J58" s="305"/>
      <c r="K58" s="307"/>
    </row>
    <row r="59" spans="1:11" s="188" customFormat="1" ht="9.9499999999999993" customHeight="1">
      <c r="A59" s="269">
        <v>25</v>
      </c>
      <c r="B59" s="270" t="s">
        <v>312</v>
      </c>
      <c r="C59" s="266" t="s">
        <v>313</v>
      </c>
      <c r="D59" s="266"/>
      <c r="E59" s="266"/>
      <c r="F59" s="266"/>
      <c r="G59" s="190"/>
      <c r="H59" s="190"/>
      <c r="I59" s="258" t="s">
        <v>47</v>
      </c>
      <c r="J59" s="253">
        <v>18.96</v>
      </c>
      <c r="K59" s="272">
        <v>19</v>
      </c>
    </row>
    <row r="60" spans="1:11" s="188" customFormat="1" ht="9.9499999999999993" customHeight="1">
      <c r="A60" s="256"/>
      <c r="B60" s="271"/>
      <c r="C60" s="266"/>
      <c r="D60" s="266"/>
      <c r="E60" s="266"/>
      <c r="F60" s="266"/>
      <c r="G60" s="190"/>
      <c r="H60" s="190"/>
      <c r="I60" s="258"/>
      <c r="J60" s="253"/>
      <c r="K60" s="272"/>
    </row>
    <row r="61" spans="1:11" ht="9.9499999999999993" customHeight="1">
      <c r="A61" s="261">
        <v>26</v>
      </c>
      <c r="B61" s="254" t="s">
        <v>307</v>
      </c>
      <c r="C61" s="266" t="s">
        <v>308</v>
      </c>
      <c r="D61" s="266"/>
      <c r="E61" s="266"/>
      <c r="F61" s="266"/>
      <c r="G61" s="190"/>
      <c r="H61" s="190"/>
      <c r="I61" s="267" t="s">
        <v>47</v>
      </c>
      <c r="J61" s="253">
        <v>141.62</v>
      </c>
      <c r="K61" s="272">
        <v>142</v>
      </c>
    </row>
    <row r="62" spans="1:11" ht="9.9499999999999993" customHeight="1">
      <c r="A62" s="261"/>
      <c r="B62" s="254"/>
      <c r="C62" s="266"/>
      <c r="D62" s="266"/>
      <c r="E62" s="266"/>
      <c r="F62" s="266"/>
      <c r="G62" s="190"/>
      <c r="H62" s="190"/>
      <c r="I62" s="267"/>
      <c r="J62" s="253"/>
      <c r="K62" s="272"/>
    </row>
    <row r="63" spans="1:11" s="188" customFormat="1" ht="9.9499999999999993" customHeight="1">
      <c r="A63" s="269">
        <v>27</v>
      </c>
      <c r="B63" s="270" t="s">
        <v>321</v>
      </c>
      <c r="C63" s="266" t="s">
        <v>322</v>
      </c>
      <c r="D63" s="266"/>
      <c r="E63" s="266"/>
      <c r="F63" s="266"/>
      <c r="G63" s="190"/>
      <c r="H63" s="190"/>
      <c r="I63" s="258" t="s">
        <v>47</v>
      </c>
      <c r="J63" s="253">
        <v>144.13999999999999</v>
      </c>
      <c r="K63" s="272">
        <v>144.13999999999999</v>
      </c>
    </row>
    <row r="64" spans="1:11" s="188" customFormat="1" ht="9.9499999999999993" customHeight="1">
      <c r="A64" s="256"/>
      <c r="B64" s="271"/>
      <c r="C64" s="266"/>
      <c r="D64" s="266"/>
      <c r="E64" s="266"/>
      <c r="F64" s="266"/>
      <c r="G64" s="190"/>
      <c r="H64" s="190"/>
      <c r="I64" s="258"/>
      <c r="J64" s="253"/>
      <c r="K64" s="272"/>
    </row>
    <row r="65" spans="1:11" ht="9.9499999999999993" customHeight="1">
      <c r="A65" s="269">
        <v>28</v>
      </c>
      <c r="B65" s="270" t="s">
        <v>314</v>
      </c>
      <c r="C65" s="312" t="s">
        <v>323</v>
      </c>
      <c r="D65" s="312"/>
      <c r="E65" s="312"/>
      <c r="F65" s="312"/>
      <c r="G65" s="190"/>
      <c r="H65" s="190"/>
      <c r="I65" s="308" t="s">
        <v>47</v>
      </c>
      <c r="J65" s="304">
        <v>1997.13</v>
      </c>
      <c r="K65" s="306">
        <v>1998</v>
      </c>
    </row>
    <row r="66" spans="1:11" ht="9.9499999999999993" customHeight="1">
      <c r="A66" s="310"/>
      <c r="B66" s="311"/>
      <c r="C66" s="262"/>
      <c r="D66" s="262"/>
      <c r="E66" s="262"/>
      <c r="F66" s="262"/>
      <c r="G66" s="190"/>
      <c r="H66" s="190"/>
      <c r="I66" s="313"/>
      <c r="J66" s="314"/>
      <c r="K66" s="315"/>
    </row>
    <row r="67" spans="1:11" ht="9.9499999999999993" customHeight="1">
      <c r="A67" s="310"/>
      <c r="B67" s="311"/>
      <c r="C67" s="316" t="s">
        <v>324</v>
      </c>
      <c r="D67" s="317"/>
      <c r="E67" s="317"/>
      <c r="F67" s="318"/>
      <c r="G67" s="190"/>
      <c r="H67" s="190"/>
      <c r="I67" s="313"/>
      <c r="J67" s="314"/>
      <c r="K67" s="315"/>
    </row>
    <row r="68" spans="1:11" ht="9.9499999999999993" customHeight="1">
      <c r="A68" s="310"/>
      <c r="B68" s="311"/>
      <c r="C68" s="316"/>
      <c r="D68" s="317"/>
      <c r="E68" s="317"/>
      <c r="F68" s="318"/>
      <c r="G68" s="190"/>
      <c r="H68" s="190"/>
      <c r="I68" s="313"/>
      <c r="J68" s="314"/>
      <c r="K68" s="315"/>
    </row>
    <row r="69" spans="1:11" ht="9.9499999999999993" customHeight="1">
      <c r="A69" s="310"/>
      <c r="B69" s="311"/>
      <c r="C69" s="262" t="s">
        <v>325</v>
      </c>
      <c r="D69" s="262"/>
      <c r="E69" s="262"/>
      <c r="F69" s="262"/>
      <c r="G69" s="190"/>
      <c r="H69" s="190"/>
      <c r="I69" s="313"/>
      <c r="J69" s="314"/>
      <c r="K69" s="315"/>
    </row>
    <row r="70" spans="1:11" ht="9.9499999999999993" customHeight="1">
      <c r="A70" s="310"/>
      <c r="B70" s="311"/>
      <c r="C70" s="262"/>
      <c r="D70" s="262"/>
      <c r="E70" s="262"/>
      <c r="F70" s="262"/>
      <c r="G70" s="190"/>
      <c r="H70" s="190"/>
      <c r="I70" s="313"/>
      <c r="J70" s="314"/>
      <c r="K70" s="315"/>
    </row>
    <row r="71" spans="1:11" s="189" customFormat="1" ht="9.9499999999999993" customHeight="1">
      <c r="A71" s="310"/>
      <c r="B71" s="311"/>
      <c r="C71" s="262" t="s">
        <v>326</v>
      </c>
      <c r="D71" s="262"/>
      <c r="E71" s="262"/>
      <c r="F71" s="262"/>
      <c r="G71" s="190"/>
      <c r="H71" s="190"/>
      <c r="I71" s="313"/>
      <c r="J71" s="314"/>
      <c r="K71" s="315"/>
    </row>
    <row r="72" spans="1:11" s="189" customFormat="1" ht="9.9499999999999993" customHeight="1">
      <c r="A72" s="310"/>
      <c r="B72" s="311"/>
      <c r="C72" s="262"/>
      <c r="D72" s="262"/>
      <c r="E72" s="262"/>
      <c r="F72" s="262"/>
      <c r="G72" s="190"/>
      <c r="H72" s="190"/>
      <c r="I72" s="313"/>
      <c r="J72" s="314"/>
      <c r="K72" s="315"/>
    </row>
    <row r="73" spans="1:11" s="189" customFormat="1" ht="9.9499999999999993" customHeight="1">
      <c r="A73" s="310"/>
      <c r="B73" s="311"/>
      <c r="C73" s="262" t="s">
        <v>327</v>
      </c>
      <c r="D73" s="262"/>
      <c r="E73" s="262"/>
      <c r="F73" s="262"/>
      <c r="G73" s="190"/>
      <c r="H73" s="190"/>
      <c r="I73" s="313"/>
      <c r="J73" s="314"/>
      <c r="K73" s="315"/>
    </row>
    <row r="74" spans="1:11" s="189" customFormat="1" ht="9.9499999999999993" customHeight="1">
      <c r="A74" s="310"/>
      <c r="B74" s="311"/>
      <c r="C74" s="262"/>
      <c r="D74" s="262"/>
      <c r="E74" s="262"/>
      <c r="F74" s="262"/>
      <c r="G74" s="190"/>
      <c r="H74" s="190"/>
      <c r="I74" s="313"/>
      <c r="J74" s="314"/>
      <c r="K74" s="315"/>
    </row>
    <row r="75" spans="1:11" ht="9.9499999999999993" customHeight="1">
      <c r="A75" s="310"/>
      <c r="B75" s="311"/>
      <c r="C75" s="262" t="s">
        <v>328</v>
      </c>
      <c r="D75" s="262"/>
      <c r="E75" s="262"/>
      <c r="F75" s="262"/>
      <c r="G75" s="190"/>
      <c r="H75" s="190"/>
      <c r="I75" s="313"/>
      <c r="J75" s="314"/>
      <c r="K75" s="315"/>
    </row>
    <row r="76" spans="1:11" ht="9.9499999999999993" customHeight="1">
      <c r="A76" s="256"/>
      <c r="B76" s="271"/>
      <c r="C76" s="263"/>
      <c r="D76" s="263"/>
      <c r="E76" s="263"/>
      <c r="F76" s="263"/>
      <c r="G76" s="190"/>
      <c r="H76" s="190"/>
      <c r="I76" s="309"/>
      <c r="J76" s="305"/>
      <c r="K76" s="307"/>
    </row>
    <row r="77" spans="1:11" ht="9.9499999999999993" customHeight="1">
      <c r="A77" s="269">
        <v>29</v>
      </c>
      <c r="B77" s="270" t="s">
        <v>315</v>
      </c>
      <c r="C77" s="266" t="s">
        <v>320</v>
      </c>
      <c r="D77" s="266"/>
      <c r="E77" s="266"/>
      <c r="F77" s="266"/>
      <c r="G77" s="190"/>
      <c r="H77" s="190"/>
      <c r="I77" s="275" t="s">
        <v>47</v>
      </c>
      <c r="J77" s="253">
        <v>402.67</v>
      </c>
      <c r="K77" s="272">
        <v>403</v>
      </c>
    </row>
    <row r="78" spans="1:11" ht="9.9499999999999993" customHeight="1">
      <c r="A78" s="310"/>
      <c r="B78" s="311"/>
      <c r="C78" s="266"/>
      <c r="D78" s="266"/>
      <c r="E78" s="266"/>
      <c r="F78" s="266"/>
      <c r="G78" s="190"/>
      <c r="H78" s="190"/>
      <c r="I78" s="276"/>
      <c r="J78" s="253"/>
      <c r="K78" s="272"/>
    </row>
    <row r="79" spans="1:11" s="188" customFormat="1" ht="9.9499999999999993" customHeight="1">
      <c r="A79" s="269">
        <v>30</v>
      </c>
      <c r="B79" s="270" t="s">
        <v>316</v>
      </c>
      <c r="C79" s="266" t="s">
        <v>319</v>
      </c>
      <c r="D79" s="266"/>
      <c r="E79" s="266"/>
      <c r="F79" s="266"/>
      <c r="G79" s="190"/>
      <c r="H79" s="190"/>
      <c r="I79" s="267" t="s">
        <v>47</v>
      </c>
      <c r="J79" s="253">
        <v>157.57</v>
      </c>
      <c r="K79" s="272">
        <v>157.57</v>
      </c>
    </row>
    <row r="80" spans="1:11" s="188" customFormat="1" ht="9.9499999999999993" customHeight="1">
      <c r="A80" s="256"/>
      <c r="B80" s="271"/>
      <c r="C80" s="266"/>
      <c r="D80" s="266"/>
      <c r="E80" s="266"/>
      <c r="F80" s="266"/>
      <c r="G80" s="190"/>
      <c r="H80" s="190"/>
      <c r="I80" s="267"/>
      <c r="J80" s="253"/>
      <c r="K80" s="272"/>
    </row>
    <row r="81" spans="1:11" ht="9.9499999999999993" customHeight="1">
      <c r="A81" s="269">
        <v>31</v>
      </c>
      <c r="B81" s="270" t="s">
        <v>317</v>
      </c>
      <c r="C81" s="266" t="s">
        <v>318</v>
      </c>
      <c r="D81" s="266"/>
      <c r="E81" s="266"/>
      <c r="F81" s="266"/>
      <c r="G81" s="190"/>
      <c r="H81" s="190"/>
      <c r="I81" s="267" t="s">
        <v>47</v>
      </c>
      <c r="J81" s="253">
        <v>85.26</v>
      </c>
      <c r="K81" s="272">
        <v>85.26</v>
      </c>
    </row>
    <row r="82" spans="1:11" ht="9.9499999999999993" customHeight="1">
      <c r="A82" s="256"/>
      <c r="B82" s="271"/>
      <c r="C82" s="266"/>
      <c r="D82" s="266"/>
      <c r="E82" s="266"/>
      <c r="F82" s="266"/>
      <c r="G82" s="190"/>
      <c r="H82" s="190"/>
      <c r="I82" s="267"/>
      <c r="J82" s="253"/>
      <c r="K82" s="272"/>
    </row>
    <row r="83" spans="1:11" s="177" customFormat="1" ht="9.9499999999999993" customHeight="1">
      <c r="A83" s="261">
        <v>32</v>
      </c>
      <c r="B83" s="254" t="s">
        <v>205</v>
      </c>
      <c r="C83" s="268" t="s">
        <v>263</v>
      </c>
      <c r="D83" s="268"/>
      <c r="E83" s="268"/>
      <c r="F83" s="268"/>
      <c r="G83" s="190"/>
      <c r="H83" s="190"/>
      <c r="I83" s="267" t="s">
        <v>47</v>
      </c>
      <c r="J83" s="253">
        <v>20.09</v>
      </c>
      <c r="K83" s="272">
        <v>20.100000000000001</v>
      </c>
    </row>
    <row r="84" spans="1:11" s="177" customFormat="1" ht="9.9499999999999993" customHeight="1">
      <c r="A84" s="261"/>
      <c r="B84" s="254"/>
      <c r="C84" s="268"/>
      <c r="D84" s="268"/>
      <c r="E84" s="268"/>
      <c r="F84" s="268"/>
      <c r="G84" s="190"/>
      <c r="H84" s="190"/>
      <c r="I84" s="267"/>
      <c r="J84" s="253"/>
      <c r="K84" s="272"/>
    </row>
    <row r="85" spans="1:11" s="177" customFormat="1" ht="9.9499999999999993" customHeight="1">
      <c r="A85" s="261">
        <v>33</v>
      </c>
      <c r="B85" s="254" t="s">
        <v>297</v>
      </c>
      <c r="C85" s="277" t="s">
        <v>299</v>
      </c>
      <c r="D85" s="278"/>
      <c r="E85" s="278"/>
      <c r="F85" s="279"/>
      <c r="G85" s="190"/>
      <c r="H85" s="190"/>
      <c r="I85" s="267" t="s">
        <v>47</v>
      </c>
      <c r="J85" s="253">
        <v>11.85</v>
      </c>
      <c r="K85" s="272">
        <v>11.85</v>
      </c>
    </row>
    <row r="86" spans="1:11" s="177" customFormat="1" ht="9.9499999999999993" customHeight="1">
      <c r="A86" s="261"/>
      <c r="B86" s="254"/>
      <c r="C86" s="280"/>
      <c r="D86" s="281"/>
      <c r="E86" s="281"/>
      <c r="F86" s="282"/>
      <c r="G86" s="190"/>
      <c r="H86" s="190"/>
      <c r="I86" s="267"/>
      <c r="J86" s="253"/>
      <c r="K86" s="272"/>
    </row>
    <row r="87" spans="1:11" s="188" customFormat="1" ht="9.9499999999999993" customHeight="1">
      <c r="A87" s="269">
        <v>34</v>
      </c>
      <c r="B87" s="283" t="s">
        <v>206</v>
      </c>
      <c r="C87" s="266" t="s">
        <v>298</v>
      </c>
      <c r="D87" s="266"/>
      <c r="E87" s="266"/>
      <c r="F87" s="266"/>
      <c r="G87" s="190"/>
      <c r="H87" s="190"/>
      <c r="I87" s="267" t="s">
        <v>47</v>
      </c>
      <c r="J87" s="253">
        <v>4.8</v>
      </c>
      <c r="K87" s="272">
        <v>4.8</v>
      </c>
    </row>
    <row r="88" spans="1:11" s="188" customFormat="1" ht="9.9499999999999993" customHeight="1">
      <c r="A88" s="256"/>
      <c r="B88" s="283"/>
      <c r="C88" s="266"/>
      <c r="D88" s="266"/>
      <c r="E88" s="266"/>
      <c r="F88" s="266"/>
      <c r="G88" s="190"/>
      <c r="H88" s="190"/>
      <c r="I88" s="267"/>
      <c r="J88" s="253"/>
      <c r="K88" s="272"/>
    </row>
    <row r="89" spans="1:11" ht="9.9499999999999993" customHeight="1">
      <c r="A89" s="261">
        <v>35</v>
      </c>
      <c r="B89" s="283" t="s">
        <v>300</v>
      </c>
      <c r="C89" s="266" t="s">
        <v>301</v>
      </c>
      <c r="D89" s="266"/>
      <c r="E89" s="266"/>
      <c r="F89" s="266"/>
      <c r="G89" s="190"/>
      <c r="H89" s="190"/>
      <c r="I89" s="267" t="s">
        <v>47</v>
      </c>
      <c r="J89" s="253">
        <v>7.75</v>
      </c>
      <c r="K89" s="272">
        <v>7.75</v>
      </c>
    </row>
    <row r="90" spans="1:11" ht="9.9499999999999993" customHeight="1">
      <c r="A90" s="261"/>
      <c r="B90" s="283"/>
      <c r="C90" s="266"/>
      <c r="D90" s="266"/>
      <c r="E90" s="266"/>
      <c r="F90" s="266"/>
      <c r="G90" s="190"/>
      <c r="H90" s="190"/>
      <c r="I90" s="267"/>
      <c r="J90" s="253"/>
      <c r="K90" s="272"/>
    </row>
    <row r="91" spans="1:11" ht="9.9499999999999993" customHeight="1">
      <c r="A91" s="256">
        <v>36</v>
      </c>
      <c r="B91" s="254" t="s">
        <v>45</v>
      </c>
      <c r="C91" s="266" t="s">
        <v>296</v>
      </c>
      <c r="D91" s="266"/>
      <c r="E91" s="266"/>
      <c r="F91" s="266"/>
      <c r="G91" s="190"/>
      <c r="H91" s="190"/>
      <c r="I91" s="258" t="s">
        <v>47</v>
      </c>
      <c r="J91" s="253">
        <v>619.1</v>
      </c>
      <c r="K91" s="272">
        <v>619.1</v>
      </c>
    </row>
    <row r="92" spans="1:11" ht="9.9499999999999993" customHeight="1" thickBot="1">
      <c r="A92" s="257"/>
      <c r="B92" s="255"/>
      <c r="C92" s="274"/>
      <c r="D92" s="274"/>
      <c r="E92" s="274"/>
      <c r="F92" s="274"/>
      <c r="G92" s="191"/>
      <c r="H92" s="191"/>
      <c r="I92" s="259"/>
      <c r="J92" s="260"/>
      <c r="K92" s="273"/>
    </row>
  </sheetData>
  <mergeCells count="231">
    <mergeCell ref="B87:B88"/>
    <mergeCell ref="C87:F88"/>
    <mergeCell ref="I87:I88"/>
    <mergeCell ref="J87:J88"/>
    <mergeCell ref="K87:K88"/>
    <mergeCell ref="I55:I58"/>
    <mergeCell ref="J55:J58"/>
    <mergeCell ref="K55:K58"/>
    <mergeCell ref="B55:B58"/>
    <mergeCell ref="B59:B60"/>
    <mergeCell ref="I59:I60"/>
    <mergeCell ref="J59:J60"/>
    <mergeCell ref="I79:I80"/>
    <mergeCell ref="J79:J80"/>
    <mergeCell ref="K79:K80"/>
    <mergeCell ref="K83:K84"/>
    <mergeCell ref="C55:F56"/>
    <mergeCell ref="A55:A58"/>
    <mergeCell ref="C53:H54"/>
    <mergeCell ref="A59:A60"/>
    <mergeCell ref="J49:J50"/>
    <mergeCell ref="K49:K50"/>
    <mergeCell ref="A49:A50"/>
    <mergeCell ref="C49:F50"/>
    <mergeCell ref="B47:B48"/>
    <mergeCell ref="A47:A48"/>
    <mergeCell ref="C47:F48"/>
    <mergeCell ref="I47:I48"/>
    <mergeCell ref="B49:B50"/>
    <mergeCell ref="J47:J48"/>
    <mergeCell ref="K47:K48"/>
    <mergeCell ref="I51:I52"/>
    <mergeCell ref="J51:J52"/>
    <mergeCell ref="K51:K52"/>
    <mergeCell ref="A65:A76"/>
    <mergeCell ref="A77:A78"/>
    <mergeCell ref="A79:A80"/>
    <mergeCell ref="K59:K60"/>
    <mergeCell ref="B65:B76"/>
    <mergeCell ref="B77:B78"/>
    <mergeCell ref="B79:B80"/>
    <mergeCell ref="B63:B64"/>
    <mergeCell ref="C63:F64"/>
    <mergeCell ref="I63:I64"/>
    <mergeCell ref="J63:J64"/>
    <mergeCell ref="K63:K64"/>
    <mergeCell ref="C69:F70"/>
    <mergeCell ref="C65:F66"/>
    <mergeCell ref="I65:I76"/>
    <mergeCell ref="J65:J76"/>
    <mergeCell ref="K65:K76"/>
    <mergeCell ref="C67:F68"/>
    <mergeCell ref="A61:A62"/>
    <mergeCell ref="B61:B62"/>
    <mergeCell ref="K61:K62"/>
    <mergeCell ref="C71:F72"/>
    <mergeCell ref="C73:F74"/>
    <mergeCell ref="C59:F60"/>
    <mergeCell ref="A27:A28"/>
    <mergeCell ref="B27:B28"/>
    <mergeCell ref="C27:H28"/>
    <mergeCell ref="I27:I28"/>
    <mergeCell ref="A29:A30"/>
    <mergeCell ref="B29:B30"/>
    <mergeCell ref="C29:H30"/>
    <mergeCell ref="A45:A46"/>
    <mergeCell ref="C37:F38"/>
    <mergeCell ref="I37:I38"/>
    <mergeCell ref="A31:A32"/>
    <mergeCell ref="A37:A38"/>
    <mergeCell ref="A33:A34"/>
    <mergeCell ref="A35:A36"/>
    <mergeCell ref="A39:A40"/>
    <mergeCell ref="A41:A42"/>
    <mergeCell ref="B39:B40"/>
    <mergeCell ref="C39:F40"/>
    <mergeCell ref="I39:I40"/>
    <mergeCell ref="J27:J28"/>
    <mergeCell ref="K27:K28"/>
    <mergeCell ref="B37:B38"/>
    <mergeCell ref="J37:J38"/>
    <mergeCell ref="K37:K38"/>
    <mergeCell ref="B33:B34"/>
    <mergeCell ref="C33:F34"/>
    <mergeCell ref="I33:I34"/>
    <mergeCell ref="J33:J34"/>
    <mergeCell ref="K33:K34"/>
    <mergeCell ref="B35:B36"/>
    <mergeCell ref="C35:F36"/>
    <mergeCell ref="I35:I36"/>
    <mergeCell ref="J35:J36"/>
    <mergeCell ref="K35:K36"/>
    <mergeCell ref="J39:J40"/>
    <mergeCell ref="K39:K40"/>
    <mergeCell ref="K41:K42"/>
    <mergeCell ref="A53:A54"/>
    <mergeCell ref="I43:I44"/>
    <mergeCell ref="J43:J44"/>
    <mergeCell ref="K43:K44"/>
    <mergeCell ref="C41:F42"/>
    <mergeCell ref="B45:B46"/>
    <mergeCell ref="I45:I46"/>
    <mergeCell ref="J45:J46"/>
    <mergeCell ref="K45:K46"/>
    <mergeCell ref="B41:B42"/>
    <mergeCell ref="I41:I42"/>
    <mergeCell ref="J41:J42"/>
    <mergeCell ref="C43:F44"/>
    <mergeCell ref="C45:F46"/>
    <mergeCell ref="A43:A44"/>
    <mergeCell ref="B43:B44"/>
    <mergeCell ref="K53:K54"/>
    <mergeCell ref="I49:I50"/>
    <mergeCell ref="A51:A52"/>
    <mergeCell ref="B51:B52"/>
    <mergeCell ref="C51:F52"/>
    <mergeCell ref="K19:K20"/>
    <mergeCell ref="I19:I20"/>
    <mergeCell ref="I25:I26"/>
    <mergeCell ref="J25:J26"/>
    <mergeCell ref="K25:K26"/>
    <mergeCell ref="I29:I30"/>
    <mergeCell ref="J29:J30"/>
    <mergeCell ref="K29:K30"/>
    <mergeCell ref="B31:B32"/>
    <mergeCell ref="B23:B24"/>
    <mergeCell ref="C23:H24"/>
    <mergeCell ref="I23:I24"/>
    <mergeCell ref="J23:J24"/>
    <mergeCell ref="K23:K24"/>
    <mergeCell ref="J19:J20"/>
    <mergeCell ref="I31:I32"/>
    <mergeCell ref="J31:J32"/>
    <mergeCell ref="K31:K32"/>
    <mergeCell ref="B21:B22"/>
    <mergeCell ref="C21:H22"/>
    <mergeCell ref="I21:I22"/>
    <mergeCell ref="J21:J22"/>
    <mergeCell ref="K21:K22"/>
    <mergeCell ref="C31:F32"/>
    <mergeCell ref="J15:J16"/>
    <mergeCell ref="K15:K16"/>
    <mergeCell ref="I15:I16"/>
    <mergeCell ref="I17:I18"/>
    <mergeCell ref="J17:J18"/>
    <mergeCell ref="K17:K18"/>
    <mergeCell ref="B13:B14"/>
    <mergeCell ref="C13:F14"/>
    <mergeCell ref="I13:I14"/>
    <mergeCell ref="J13:J14"/>
    <mergeCell ref="K13:K14"/>
    <mergeCell ref="B17:B18"/>
    <mergeCell ref="C17:H18"/>
    <mergeCell ref="C15:H16"/>
    <mergeCell ref="B15:B16"/>
    <mergeCell ref="A11:A12"/>
    <mergeCell ref="A15:A16"/>
    <mergeCell ref="I11:I12"/>
    <mergeCell ref="A25:A26"/>
    <mergeCell ref="B25:B26"/>
    <mergeCell ref="C25:H26"/>
    <mergeCell ref="A17:A18"/>
    <mergeCell ref="A19:A20"/>
    <mergeCell ref="B19:B20"/>
    <mergeCell ref="C19:H20"/>
    <mergeCell ref="A23:A24"/>
    <mergeCell ref="A13:A14"/>
    <mergeCell ref="A21:A22"/>
    <mergeCell ref="A1:K1"/>
    <mergeCell ref="A2:K2"/>
    <mergeCell ref="I9:I10"/>
    <mergeCell ref="J9:J10"/>
    <mergeCell ref="K6:K7"/>
    <mergeCell ref="K9:K10"/>
    <mergeCell ref="J6:J7"/>
    <mergeCell ref="I6:I7"/>
    <mergeCell ref="B6:B7"/>
    <mergeCell ref="A6:A7"/>
    <mergeCell ref="C6:H7"/>
    <mergeCell ref="C8:H8"/>
    <mergeCell ref="C9:H10"/>
    <mergeCell ref="B9:B10"/>
    <mergeCell ref="A9:A10"/>
    <mergeCell ref="J11:J12"/>
    <mergeCell ref="K11:K12"/>
    <mergeCell ref="C61:F62"/>
    <mergeCell ref="I61:I62"/>
    <mergeCell ref="B11:B12"/>
    <mergeCell ref="C11:H12"/>
    <mergeCell ref="K91:K92"/>
    <mergeCell ref="C91:F92"/>
    <mergeCell ref="C77:F78"/>
    <mergeCell ref="I77:I78"/>
    <mergeCell ref="J77:J78"/>
    <mergeCell ref="K77:K78"/>
    <mergeCell ref="C81:F82"/>
    <mergeCell ref="I81:I82"/>
    <mergeCell ref="J81:J82"/>
    <mergeCell ref="K81:K82"/>
    <mergeCell ref="C85:F86"/>
    <mergeCell ref="I85:I86"/>
    <mergeCell ref="J85:J86"/>
    <mergeCell ref="K85:K86"/>
    <mergeCell ref="K89:K90"/>
    <mergeCell ref="B89:B90"/>
    <mergeCell ref="C89:F90"/>
    <mergeCell ref="I89:I90"/>
    <mergeCell ref="J89:J90"/>
    <mergeCell ref="B53:B54"/>
    <mergeCell ref="B91:B92"/>
    <mergeCell ref="A91:A92"/>
    <mergeCell ref="I91:I92"/>
    <mergeCell ref="J91:J92"/>
    <mergeCell ref="A85:A86"/>
    <mergeCell ref="B85:B86"/>
    <mergeCell ref="J61:J62"/>
    <mergeCell ref="A89:A90"/>
    <mergeCell ref="C75:F76"/>
    <mergeCell ref="C57:F58"/>
    <mergeCell ref="C79:F80"/>
    <mergeCell ref="I53:I54"/>
    <mergeCell ref="J53:J54"/>
    <mergeCell ref="A83:A84"/>
    <mergeCell ref="B83:B84"/>
    <mergeCell ref="C83:F84"/>
    <mergeCell ref="I83:I84"/>
    <mergeCell ref="J83:J84"/>
    <mergeCell ref="A81:A82"/>
    <mergeCell ref="A63:A64"/>
    <mergeCell ref="B81:B82"/>
    <mergeCell ref="A87:A88"/>
  </mergeCells>
  <pageMargins left="0.51181102362204722" right="0.51181102362204722" top="0.78740157480314965" bottom="0.78740157480314965" header="0.31496062992125984" footer="0.31496062992125984"/>
  <pageSetup paperSize="9" scale="61" orientation="landscape" r:id="rId1"/>
  <rowBreaks count="1" manualBreakCount="1"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396"/>
  <sheetViews>
    <sheetView topLeftCell="A100" workbookViewId="0">
      <selection activeCell="F100" sqref="F100:G100"/>
    </sheetView>
  </sheetViews>
  <sheetFormatPr defaultRowHeight="15" customHeight="1"/>
  <cols>
    <col min="1" max="1" width="13.85546875" style="1" customWidth="1"/>
    <col min="2" max="3" width="4.28515625" style="2" customWidth="1"/>
    <col min="4" max="4" width="10.140625" style="2" customWidth="1"/>
    <col min="5" max="5" width="103.7109375" style="4" customWidth="1"/>
    <col min="6" max="6" width="14.28515625" style="3" customWidth="1"/>
    <col min="7" max="7" width="9.140625" style="9" customWidth="1"/>
    <col min="8" max="8" width="12" style="3" hidden="1" customWidth="1"/>
    <col min="9" max="9" width="11.85546875" style="3" customWidth="1"/>
    <col min="10" max="10" width="13.28515625" style="3" customWidth="1"/>
    <col min="11" max="11" width="18.28515625" style="3" customWidth="1"/>
    <col min="12" max="12" width="12.140625" style="4" customWidth="1"/>
    <col min="13" max="13" width="11.28515625" style="4" bestFit="1" customWidth="1"/>
    <col min="14" max="14" width="11.5703125" style="4" bestFit="1" customWidth="1"/>
    <col min="15" max="15" width="9.140625" style="4"/>
    <col min="16" max="16" width="11" style="11" bestFit="1" customWidth="1"/>
    <col min="17" max="17" width="9.28515625" style="11" bestFit="1" customWidth="1"/>
    <col min="18" max="18" width="11" style="11" bestFit="1" customWidth="1"/>
    <col min="19" max="20" width="9.140625" style="11"/>
    <col min="21" max="21" width="11" style="11" bestFit="1" customWidth="1"/>
    <col min="22" max="39" width="9.140625" style="11"/>
    <col min="40" max="16384" width="9.140625" style="4"/>
  </cols>
  <sheetData>
    <row r="1" spans="1:39" s="19" customFormat="1" ht="15" customHeight="1">
      <c r="A1" s="18"/>
      <c r="F1" s="20"/>
      <c r="G1" s="21"/>
      <c r="H1" s="20"/>
      <c r="I1" s="20"/>
      <c r="J1" s="100"/>
      <c r="K1" s="20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s="22" customFormat="1" ht="20.100000000000001" customHeight="1">
      <c r="A2" s="221" t="s">
        <v>101</v>
      </c>
      <c r="B2" s="26"/>
      <c r="C2" s="222" t="s">
        <v>0</v>
      </c>
      <c r="D2" s="27"/>
      <c r="E2" s="28" t="s">
        <v>9</v>
      </c>
      <c r="F2" s="29"/>
      <c r="G2" s="30"/>
      <c r="H2" s="29"/>
      <c r="I2" s="29"/>
      <c r="J2" s="99">
        <v>1.2423</v>
      </c>
      <c r="K2" s="3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22" customFormat="1" ht="20.100000000000001" customHeight="1">
      <c r="A3" s="221"/>
      <c r="B3" s="26"/>
      <c r="C3" s="222"/>
      <c r="D3" s="223" t="s">
        <v>10</v>
      </c>
      <c r="E3" s="224"/>
      <c r="F3" s="32"/>
      <c r="G3" s="33"/>
      <c r="H3" s="32"/>
      <c r="I3" s="32"/>
      <c r="J3" s="32"/>
      <c r="K3" s="34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s="22" customFormat="1" ht="20.100000000000001" customHeight="1">
      <c r="A4" s="221"/>
      <c r="B4" s="195"/>
      <c r="C4" s="222"/>
      <c r="D4" s="219" t="s">
        <v>207</v>
      </c>
      <c r="E4" s="220"/>
      <c r="F4" s="32"/>
      <c r="G4" s="33"/>
      <c r="H4" s="32"/>
      <c r="I4" s="32"/>
      <c r="J4" s="32"/>
      <c r="K4" s="34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s="22" customFormat="1" ht="20.100000000000001" customHeight="1">
      <c r="A5" s="221"/>
      <c r="B5" s="195"/>
      <c r="C5" s="222"/>
      <c r="D5" s="215" t="s">
        <v>208</v>
      </c>
      <c r="E5" s="216"/>
      <c r="F5" s="214" t="s">
        <v>336</v>
      </c>
      <c r="G5" s="214"/>
      <c r="H5" s="32"/>
      <c r="I5" s="32"/>
      <c r="J5" s="32"/>
      <c r="K5" s="34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s="22" customFormat="1" ht="20.100000000000001" customHeight="1">
      <c r="A6" s="221"/>
      <c r="B6" s="195"/>
      <c r="C6" s="222"/>
      <c r="D6" s="35" t="s">
        <v>209</v>
      </c>
      <c r="E6" s="35"/>
      <c r="F6" s="36" t="s">
        <v>13</v>
      </c>
      <c r="G6" s="36"/>
      <c r="H6" s="36"/>
      <c r="I6" s="36"/>
      <c r="J6" s="36"/>
      <c r="K6" s="37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39" s="19" customFormat="1" ht="20.100000000000001" customHeight="1">
      <c r="A7" s="38"/>
      <c r="B7" s="195"/>
      <c r="C7" s="195"/>
      <c r="D7" s="39" t="s">
        <v>1</v>
      </c>
      <c r="E7" s="39" t="s">
        <v>2</v>
      </c>
      <c r="F7" s="40" t="s">
        <v>3</v>
      </c>
      <c r="G7" s="40" t="s">
        <v>7</v>
      </c>
      <c r="H7" s="40" t="s">
        <v>4</v>
      </c>
      <c r="I7" s="40" t="s">
        <v>4</v>
      </c>
      <c r="J7" s="40" t="s">
        <v>4</v>
      </c>
      <c r="K7" s="40" t="s">
        <v>6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s="19" customFormat="1" ht="20.100000000000001" customHeight="1" thickBot="1">
      <c r="A8" s="41"/>
      <c r="B8" s="42"/>
      <c r="C8" s="42"/>
      <c r="D8" s="43"/>
      <c r="E8" s="43"/>
      <c r="F8" s="44"/>
      <c r="G8" s="45"/>
      <c r="H8" s="45" t="s">
        <v>5</v>
      </c>
      <c r="I8" s="45" t="s">
        <v>5</v>
      </c>
      <c r="J8" s="45" t="s">
        <v>43</v>
      </c>
      <c r="K8" s="45" t="s">
        <v>5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s="22" customFormat="1" ht="20.100000000000001" customHeight="1" thickTop="1">
      <c r="A9" s="225" t="s">
        <v>16</v>
      </c>
      <c r="B9" s="226"/>
      <c r="C9" s="227"/>
      <c r="D9" s="46">
        <v>1</v>
      </c>
      <c r="E9" s="46" t="s">
        <v>17</v>
      </c>
      <c r="F9" s="47"/>
      <c r="G9" s="48"/>
      <c r="H9" s="47"/>
      <c r="I9" s="47"/>
      <c r="J9" s="47"/>
      <c r="K9" s="47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</row>
    <row r="10" spans="1:39" s="22" customFormat="1" ht="20.100000000000001" customHeight="1">
      <c r="A10" s="204" t="s">
        <v>69</v>
      </c>
      <c r="B10" s="205"/>
      <c r="C10" s="206"/>
      <c r="D10" s="103" t="s">
        <v>62</v>
      </c>
      <c r="E10" s="118" t="s">
        <v>334</v>
      </c>
      <c r="F10" s="104">
        <v>3.6</v>
      </c>
      <c r="G10" s="105" t="s">
        <v>47</v>
      </c>
      <c r="H10" s="104">
        <v>188.86</v>
      </c>
      <c r="I10" s="104">
        <v>318.70999999999998</v>
      </c>
      <c r="J10" s="47">
        <f>I10*J2</f>
        <v>395.93343299999998</v>
      </c>
      <c r="K10" s="47">
        <f t="shared" ref="K10:K18" si="0">F10*J10</f>
        <v>1425.3603587999999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</row>
    <row r="11" spans="1:39" s="24" customFormat="1" ht="20.100000000000001" customHeight="1">
      <c r="A11" s="204" t="s">
        <v>56</v>
      </c>
      <c r="B11" s="205"/>
      <c r="C11" s="206"/>
      <c r="D11" s="103" t="s">
        <v>41</v>
      </c>
      <c r="E11" s="106" t="s">
        <v>68</v>
      </c>
      <c r="F11" s="49">
        <v>1.1499999999999999</v>
      </c>
      <c r="G11" s="107" t="s">
        <v>44</v>
      </c>
      <c r="H11" s="104">
        <v>45.35</v>
      </c>
      <c r="I11" s="104">
        <v>84.05</v>
      </c>
      <c r="J11" s="47">
        <f t="shared" ref="J11:J18" si="1">I11*J$2</f>
        <v>104.41531499999999</v>
      </c>
      <c r="K11" s="47">
        <f t="shared" si="0"/>
        <v>120.07761224999999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9" s="24" customFormat="1" ht="20.100000000000001" customHeight="1">
      <c r="A12" s="204" t="s">
        <v>80</v>
      </c>
      <c r="B12" s="205"/>
      <c r="C12" s="206"/>
      <c r="D12" s="103" t="s">
        <v>67</v>
      </c>
      <c r="E12" s="106" t="s">
        <v>79</v>
      </c>
      <c r="F12" s="49">
        <v>58</v>
      </c>
      <c r="G12" s="107" t="s">
        <v>47</v>
      </c>
      <c r="H12" s="104"/>
      <c r="I12" s="104">
        <v>10.85</v>
      </c>
      <c r="J12" s="47">
        <f t="shared" si="1"/>
        <v>13.478954999999999</v>
      </c>
      <c r="K12" s="47">
        <f t="shared" si="0"/>
        <v>781.77938999999992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39" s="24" customFormat="1" ht="20.100000000000001" customHeight="1">
      <c r="A13" s="204" t="s">
        <v>211</v>
      </c>
      <c r="B13" s="205"/>
      <c r="C13" s="206"/>
      <c r="D13" s="103" t="s">
        <v>70</v>
      </c>
      <c r="E13" s="106" t="s">
        <v>210</v>
      </c>
      <c r="F13" s="49">
        <v>7.2</v>
      </c>
      <c r="G13" s="107" t="s">
        <v>47</v>
      </c>
      <c r="H13" s="104"/>
      <c r="I13" s="104">
        <v>9.17</v>
      </c>
      <c r="J13" s="47">
        <f t="shared" si="1"/>
        <v>11.391890999999999</v>
      </c>
      <c r="K13" s="47">
        <f t="shared" si="0"/>
        <v>82.021615199999999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</row>
    <row r="14" spans="1:39" s="24" customFormat="1" ht="20.100000000000001" customHeight="1">
      <c r="A14" s="204" t="s">
        <v>196</v>
      </c>
      <c r="B14" s="205"/>
      <c r="C14" s="206"/>
      <c r="D14" s="103" t="s">
        <v>71</v>
      </c>
      <c r="E14" s="106" t="s">
        <v>195</v>
      </c>
      <c r="F14" s="49">
        <v>7.2</v>
      </c>
      <c r="G14" s="107" t="s">
        <v>47</v>
      </c>
      <c r="H14" s="104"/>
      <c r="I14" s="104">
        <v>13.59</v>
      </c>
      <c r="J14" s="47">
        <f t="shared" si="1"/>
        <v>16.882856999999998</v>
      </c>
      <c r="K14" s="47">
        <f t="shared" si="0"/>
        <v>121.55657039999998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39" s="24" customFormat="1" ht="20.100000000000001" customHeight="1">
      <c r="A15" s="204" t="s">
        <v>63</v>
      </c>
      <c r="B15" s="205"/>
      <c r="C15" s="206"/>
      <c r="D15" s="103" t="s">
        <v>168</v>
      </c>
      <c r="E15" s="106" t="s">
        <v>61</v>
      </c>
      <c r="F15" s="49">
        <v>8</v>
      </c>
      <c r="G15" s="107" t="s">
        <v>44</v>
      </c>
      <c r="H15" s="104"/>
      <c r="I15" s="104">
        <v>20</v>
      </c>
      <c r="J15" s="47">
        <f t="shared" si="1"/>
        <v>24.846</v>
      </c>
      <c r="K15" s="47">
        <f t="shared" si="0"/>
        <v>198.768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39" s="24" customFormat="1" ht="20.100000000000001" customHeight="1">
      <c r="A16" s="204" t="s">
        <v>216</v>
      </c>
      <c r="B16" s="205"/>
      <c r="C16" s="206"/>
      <c r="D16" s="103" t="s">
        <v>212</v>
      </c>
      <c r="E16" s="106" t="s">
        <v>217</v>
      </c>
      <c r="F16" s="49">
        <v>4.3499999999999996</v>
      </c>
      <c r="G16" s="107" t="s">
        <v>47</v>
      </c>
      <c r="H16" s="104"/>
      <c r="I16" s="104">
        <v>12.99</v>
      </c>
      <c r="J16" s="47">
        <f t="shared" si="1"/>
        <v>16.137477000000001</v>
      </c>
      <c r="K16" s="47">
        <f t="shared" si="0"/>
        <v>70.19802494999999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s="24" customFormat="1" ht="20.100000000000001" customHeight="1">
      <c r="A17" s="204" t="s">
        <v>214</v>
      </c>
      <c r="B17" s="205"/>
      <c r="C17" s="206"/>
      <c r="D17" s="103" t="s">
        <v>213</v>
      </c>
      <c r="E17" s="106" t="s">
        <v>215</v>
      </c>
      <c r="F17" s="49">
        <v>6.72</v>
      </c>
      <c r="G17" s="107" t="s">
        <v>47</v>
      </c>
      <c r="H17" s="104"/>
      <c r="I17" s="104">
        <v>9.17</v>
      </c>
      <c r="J17" s="47">
        <f t="shared" si="1"/>
        <v>11.391890999999999</v>
      </c>
      <c r="K17" s="47">
        <f t="shared" si="0"/>
        <v>76.553507519999997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s="24" customFormat="1" ht="20.100000000000001" customHeight="1">
      <c r="A18" s="204" t="s">
        <v>249</v>
      </c>
      <c r="B18" s="205"/>
      <c r="C18" s="206"/>
      <c r="D18" s="103" t="s">
        <v>247</v>
      </c>
      <c r="E18" s="106" t="s">
        <v>248</v>
      </c>
      <c r="F18" s="49">
        <v>13.55</v>
      </c>
      <c r="G18" s="107" t="s">
        <v>44</v>
      </c>
      <c r="H18" s="104"/>
      <c r="I18" s="104">
        <v>45.53</v>
      </c>
      <c r="J18" s="47">
        <f t="shared" si="1"/>
        <v>56.561918999999996</v>
      </c>
      <c r="K18" s="47">
        <f t="shared" si="0"/>
        <v>766.41400245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s="24" customFormat="1" ht="20.100000000000001" customHeight="1">
      <c r="A19" s="204"/>
      <c r="B19" s="205"/>
      <c r="C19" s="206"/>
      <c r="D19" s="103"/>
      <c r="E19" s="108" t="s">
        <v>8</v>
      </c>
      <c r="F19" s="104"/>
      <c r="G19" s="107"/>
      <c r="H19" s="104"/>
      <c r="I19" s="104"/>
      <c r="J19" s="47"/>
      <c r="K19" s="50">
        <f>SUM(K10:K18)</f>
        <v>3642.7290815699989</v>
      </c>
      <c r="L19" s="119"/>
      <c r="M19" s="119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s="24" customFormat="1" ht="20.100000000000001" customHeight="1">
      <c r="A20" s="211"/>
      <c r="B20" s="212"/>
      <c r="C20" s="213"/>
      <c r="D20" s="109">
        <v>2</v>
      </c>
      <c r="E20" s="109" t="s">
        <v>100</v>
      </c>
      <c r="F20" s="104"/>
      <c r="G20" s="107"/>
      <c r="H20" s="104"/>
      <c r="I20" s="104"/>
      <c r="J20" s="47"/>
      <c r="K20" s="47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s="24" customFormat="1" ht="20.100000000000001" customHeight="1">
      <c r="A21" s="204" t="s">
        <v>157</v>
      </c>
      <c r="B21" s="205"/>
      <c r="C21" s="206"/>
      <c r="D21" s="103" t="s">
        <v>11</v>
      </c>
      <c r="E21" s="106" t="s">
        <v>158</v>
      </c>
      <c r="F21" s="104">
        <v>3</v>
      </c>
      <c r="G21" s="105" t="s">
        <v>74</v>
      </c>
      <c r="H21" s="104"/>
      <c r="I21" s="104">
        <v>234.54</v>
      </c>
      <c r="J21" s="47">
        <f>I21*J$2</f>
        <v>291.36904199999998</v>
      </c>
      <c r="K21" s="47">
        <f>J21*F21</f>
        <v>874.10712599999988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s="24" customFormat="1" ht="20.100000000000001" customHeight="1">
      <c r="A22" s="204">
        <v>89356</v>
      </c>
      <c r="B22" s="205"/>
      <c r="C22" s="206"/>
      <c r="D22" s="103" t="s">
        <v>88</v>
      </c>
      <c r="E22" s="106" t="s">
        <v>83</v>
      </c>
      <c r="F22" s="104">
        <v>30</v>
      </c>
      <c r="G22" s="105" t="s">
        <v>81</v>
      </c>
      <c r="H22" s="104"/>
      <c r="I22" s="104">
        <v>15.37</v>
      </c>
      <c r="J22" s="47">
        <f t="shared" ref="J22:J30" si="2">I22*J$2</f>
        <v>19.094151</v>
      </c>
      <c r="K22" s="47">
        <f t="shared" ref="K22:K30" si="3">J22*F22</f>
        <v>572.82452999999998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1:39" s="24" customFormat="1" ht="20.100000000000001" customHeight="1">
      <c r="A23" s="204">
        <v>89711</v>
      </c>
      <c r="B23" s="205"/>
      <c r="C23" s="206"/>
      <c r="D23" s="103" t="s">
        <v>89</v>
      </c>
      <c r="E23" s="106" t="s">
        <v>227</v>
      </c>
      <c r="F23" s="104">
        <v>24</v>
      </c>
      <c r="G23" s="105" t="s">
        <v>81</v>
      </c>
      <c r="H23" s="104"/>
      <c r="I23" s="104">
        <v>13.6</v>
      </c>
      <c r="J23" s="47">
        <f t="shared" si="2"/>
        <v>16.89528</v>
      </c>
      <c r="K23" s="47">
        <f t="shared" si="3"/>
        <v>405.48671999999999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 spans="1:39" s="24" customFormat="1" ht="20.100000000000001" customHeight="1">
      <c r="A24" s="204">
        <v>89712</v>
      </c>
      <c r="B24" s="205"/>
      <c r="C24" s="206"/>
      <c r="D24" s="103" t="s">
        <v>90</v>
      </c>
      <c r="E24" s="106" t="s">
        <v>85</v>
      </c>
      <c r="F24" s="104">
        <v>24</v>
      </c>
      <c r="G24" s="105" t="s">
        <v>81</v>
      </c>
      <c r="H24" s="104"/>
      <c r="I24" s="104">
        <v>19.79</v>
      </c>
      <c r="J24" s="47">
        <f t="shared" si="2"/>
        <v>24.585116999999997</v>
      </c>
      <c r="K24" s="47">
        <f t="shared" si="3"/>
        <v>590.04280799999992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</row>
    <row r="25" spans="1:39" s="24" customFormat="1" ht="20.100000000000001" customHeight="1">
      <c r="A25" s="204">
        <v>89848</v>
      </c>
      <c r="B25" s="205"/>
      <c r="C25" s="206"/>
      <c r="D25" s="103" t="s">
        <v>91</v>
      </c>
      <c r="E25" s="106" t="s">
        <v>84</v>
      </c>
      <c r="F25" s="104">
        <v>6</v>
      </c>
      <c r="G25" s="105" t="s">
        <v>81</v>
      </c>
      <c r="H25" s="104"/>
      <c r="I25" s="104">
        <v>19.350000000000001</v>
      </c>
      <c r="J25" s="47">
        <f t="shared" si="2"/>
        <v>24.038505000000001</v>
      </c>
      <c r="K25" s="47">
        <f t="shared" si="3"/>
        <v>144.23103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s="24" customFormat="1" ht="20.100000000000001" customHeight="1">
      <c r="A26" s="204">
        <v>89957</v>
      </c>
      <c r="B26" s="205"/>
      <c r="C26" s="206"/>
      <c r="D26" s="103" t="s">
        <v>92</v>
      </c>
      <c r="E26" s="106" t="s">
        <v>86</v>
      </c>
      <c r="F26" s="104">
        <v>15</v>
      </c>
      <c r="G26" s="105" t="s">
        <v>74</v>
      </c>
      <c r="H26" s="104"/>
      <c r="I26" s="104">
        <v>99.72</v>
      </c>
      <c r="J26" s="47">
        <f t="shared" si="2"/>
        <v>123.88215599999999</v>
      </c>
      <c r="K26" s="47">
        <f t="shared" si="3"/>
        <v>1858.23234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spans="1:39" s="24" customFormat="1" ht="20.100000000000001" customHeight="1">
      <c r="A27" s="204">
        <v>89707</v>
      </c>
      <c r="B27" s="205"/>
      <c r="C27" s="206"/>
      <c r="D27" s="103" t="s">
        <v>159</v>
      </c>
      <c r="E27" s="106" t="s">
        <v>87</v>
      </c>
      <c r="F27" s="104">
        <v>5</v>
      </c>
      <c r="G27" s="105" t="s">
        <v>74</v>
      </c>
      <c r="H27" s="104"/>
      <c r="I27" s="104">
        <v>20.03</v>
      </c>
      <c r="J27" s="47">
        <f t="shared" si="2"/>
        <v>24.883269000000002</v>
      </c>
      <c r="K27" s="47">
        <f t="shared" si="3"/>
        <v>124.41634500000001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9" s="24" customFormat="1" ht="20.100000000000001" customHeight="1">
      <c r="A28" s="204">
        <v>86900</v>
      </c>
      <c r="B28" s="205"/>
      <c r="C28" s="206"/>
      <c r="D28" s="103" t="s">
        <v>171</v>
      </c>
      <c r="E28" s="106" t="s">
        <v>194</v>
      </c>
      <c r="F28" s="104">
        <v>4</v>
      </c>
      <c r="G28" s="105" t="s">
        <v>74</v>
      </c>
      <c r="H28" s="104"/>
      <c r="I28" s="104">
        <v>132.58000000000001</v>
      </c>
      <c r="J28" s="47">
        <f t="shared" si="2"/>
        <v>164.70413400000001</v>
      </c>
      <c r="K28" s="47">
        <f t="shared" si="3"/>
        <v>658.81653600000004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</row>
    <row r="29" spans="1:39" s="24" customFormat="1" ht="20.100000000000001" customHeight="1">
      <c r="A29" s="204" t="s">
        <v>230</v>
      </c>
      <c r="B29" s="205"/>
      <c r="C29" s="206"/>
      <c r="D29" s="103" t="s">
        <v>218</v>
      </c>
      <c r="E29" s="106" t="s">
        <v>228</v>
      </c>
      <c r="F29" s="104">
        <v>2</v>
      </c>
      <c r="G29" s="105" t="s">
        <v>74</v>
      </c>
      <c r="H29" s="104"/>
      <c r="I29" s="104">
        <v>364.08</v>
      </c>
      <c r="J29" s="47">
        <f t="shared" si="2"/>
        <v>452.29658399999994</v>
      </c>
      <c r="K29" s="47">
        <f t="shared" si="3"/>
        <v>904.59316799999988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39" s="24" customFormat="1" ht="20.100000000000001" customHeight="1">
      <c r="A30" s="204">
        <v>86876</v>
      </c>
      <c r="B30" s="205"/>
      <c r="C30" s="206"/>
      <c r="D30" s="103" t="s">
        <v>219</v>
      </c>
      <c r="E30" s="106" t="s">
        <v>229</v>
      </c>
      <c r="F30" s="104">
        <v>2</v>
      </c>
      <c r="G30" s="105" t="s">
        <v>74</v>
      </c>
      <c r="H30" s="104"/>
      <c r="I30" s="104">
        <v>152.44999999999999</v>
      </c>
      <c r="J30" s="47">
        <f t="shared" si="2"/>
        <v>189.38863499999999</v>
      </c>
      <c r="K30" s="47">
        <f t="shared" si="3"/>
        <v>378.77726999999999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</row>
    <row r="31" spans="1:39" s="22" customFormat="1" ht="20.100000000000001" customHeight="1">
      <c r="A31" s="204"/>
      <c r="B31" s="205"/>
      <c r="C31" s="206"/>
      <c r="D31" s="103"/>
      <c r="E31" s="108" t="s">
        <v>8</v>
      </c>
      <c r="F31" s="104"/>
      <c r="G31" s="107"/>
      <c r="H31" s="104"/>
      <c r="I31" s="110"/>
      <c r="J31" s="47"/>
      <c r="K31" s="50">
        <f>SUM(K21:K30)</f>
        <v>6511.5278729999982</v>
      </c>
      <c r="L31" s="120"/>
      <c r="M31" s="120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39" s="16" customFormat="1" ht="20.100000000000001" customHeight="1">
      <c r="A32" s="211" t="s">
        <v>60</v>
      </c>
      <c r="B32" s="212"/>
      <c r="C32" s="213"/>
      <c r="D32" s="109">
        <v>3</v>
      </c>
      <c r="E32" s="109" t="s">
        <v>19</v>
      </c>
      <c r="F32" s="52"/>
      <c r="G32" s="56"/>
      <c r="H32" s="52"/>
      <c r="I32" s="104"/>
      <c r="J32" s="47"/>
      <c r="K32" s="4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s="16" customFormat="1" ht="20.100000000000001" customHeight="1">
      <c r="A33" s="201" t="s">
        <v>234</v>
      </c>
      <c r="B33" s="202"/>
      <c r="C33" s="203"/>
      <c r="D33" s="103" t="s">
        <v>93</v>
      </c>
      <c r="E33" s="118" t="s">
        <v>233</v>
      </c>
      <c r="F33" s="111">
        <v>108.9</v>
      </c>
      <c r="G33" s="107" t="s">
        <v>47</v>
      </c>
      <c r="H33" s="52"/>
      <c r="I33" s="104">
        <v>38.119999999999997</v>
      </c>
      <c r="J33" s="47">
        <f>I33*J$2</f>
        <v>47.356475999999994</v>
      </c>
      <c r="K33" s="47">
        <f>F33*J33</f>
        <v>5157.1202363999992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s="16" customFormat="1" ht="20.100000000000001" customHeight="1">
      <c r="A34" s="201" t="s">
        <v>236</v>
      </c>
      <c r="B34" s="202"/>
      <c r="C34" s="203"/>
      <c r="D34" s="103" t="s">
        <v>94</v>
      </c>
      <c r="E34" s="118" t="s">
        <v>235</v>
      </c>
      <c r="F34" s="111">
        <v>2.36</v>
      </c>
      <c r="G34" s="107" t="s">
        <v>47</v>
      </c>
      <c r="H34" s="52"/>
      <c r="I34" s="104">
        <v>110.54</v>
      </c>
      <c r="J34" s="47">
        <f>I34*J$2</f>
        <v>137.32384200000001</v>
      </c>
      <c r="K34" s="47">
        <f>F34*J34</f>
        <v>324.08426711999999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s="16" customFormat="1" ht="20.100000000000001" customHeight="1">
      <c r="A35" s="204"/>
      <c r="B35" s="205"/>
      <c r="C35" s="206"/>
      <c r="D35" s="103"/>
      <c r="E35" s="108" t="s">
        <v>8</v>
      </c>
      <c r="F35" s="104"/>
      <c r="G35" s="107"/>
      <c r="H35" s="111"/>
      <c r="I35" s="104"/>
      <c r="J35" s="47"/>
      <c r="K35" s="50">
        <f>SUM(K33:K34)</f>
        <v>5481.204503519999</v>
      </c>
      <c r="L35" s="121"/>
      <c r="M35" s="121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s="16" customFormat="1" ht="20.100000000000001" customHeight="1">
      <c r="A36" s="211" t="s">
        <v>58</v>
      </c>
      <c r="B36" s="212"/>
      <c r="C36" s="213"/>
      <c r="D36" s="109">
        <v>4</v>
      </c>
      <c r="E36" s="109" t="s">
        <v>21</v>
      </c>
      <c r="F36" s="112"/>
      <c r="G36" s="57"/>
      <c r="H36" s="113"/>
      <c r="I36" s="112"/>
      <c r="J36" s="47"/>
      <c r="K36" s="4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s="16" customFormat="1" ht="20.100000000000001" customHeight="1">
      <c r="A37" s="201" t="s">
        <v>181</v>
      </c>
      <c r="B37" s="202"/>
      <c r="C37" s="203"/>
      <c r="D37" s="103" t="s">
        <v>95</v>
      </c>
      <c r="E37" s="106" t="s">
        <v>182</v>
      </c>
      <c r="F37" s="104">
        <v>119</v>
      </c>
      <c r="G37" s="107" t="s">
        <v>47</v>
      </c>
      <c r="H37" s="111"/>
      <c r="I37" s="104">
        <v>50.7</v>
      </c>
      <c r="J37" s="47">
        <f t="shared" ref="J37:J44" si="4">I37*J$2</f>
        <v>62.984610000000004</v>
      </c>
      <c r="K37" s="47">
        <f t="shared" ref="K37:K44" si="5">F37*J37</f>
        <v>7495.1685900000002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s="16" customFormat="1" ht="20.100000000000001" customHeight="1">
      <c r="A38" s="201" t="s">
        <v>231</v>
      </c>
      <c r="B38" s="202"/>
      <c r="C38" s="203"/>
      <c r="D38" s="103" t="s">
        <v>96</v>
      </c>
      <c r="E38" s="106" t="s">
        <v>232</v>
      </c>
      <c r="F38" s="104">
        <v>119</v>
      </c>
      <c r="G38" s="107" t="s">
        <v>47</v>
      </c>
      <c r="H38" s="111"/>
      <c r="I38" s="104">
        <v>41.39</v>
      </c>
      <c r="J38" s="47">
        <f t="shared" si="4"/>
        <v>51.418796999999998</v>
      </c>
      <c r="K38" s="47">
        <f t="shared" si="5"/>
        <v>6118.836843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s="16" customFormat="1" ht="20.100000000000001" customHeight="1">
      <c r="A39" s="201" t="s">
        <v>131</v>
      </c>
      <c r="B39" s="202"/>
      <c r="C39" s="203"/>
      <c r="D39" s="103" t="s">
        <v>97</v>
      </c>
      <c r="E39" s="53" t="s">
        <v>132</v>
      </c>
      <c r="F39" s="104">
        <v>28</v>
      </c>
      <c r="G39" s="107" t="s">
        <v>72</v>
      </c>
      <c r="H39" s="111">
        <v>17.07</v>
      </c>
      <c r="I39" s="104">
        <v>23.52</v>
      </c>
      <c r="J39" s="47">
        <f t="shared" si="4"/>
        <v>29.218895999999997</v>
      </c>
      <c r="K39" s="47">
        <f t="shared" si="5"/>
        <v>818.12908799999991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s="16" customFormat="1" ht="20.100000000000001" customHeight="1">
      <c r="A40" s="201" t="s">
        <v>134</v>
      </c>
      <c r="B40" s="202"/>
      <c r="C40" s="203"/>
      <c r="D40" s="103" t="s">
        <v>98</v>
      </c>
      <c r="E40" s="53" t="s">
        <v>133</v>
      </c>
      <c r="F40" s="104">
        <v>20.5</v>
      </c>
      <c r="G40" s="107" t="s">
        <v>72</v>
      </c>
      <c r="H40" s="111"/>
      <c r="I40" s="104">
        <v>50.28</v>
      </c>
      <c r="J40" s="47">
        <f t="shared" si="4"/>
        <v>62.462843999999997</v>
      </c>
      <c r="K40" s="47">
        <f t="shared" si="5"/>
        <v>1280.488302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s="16" customFormat="1" ht="20.100000000000001" customHeight="1">
      <c r="A41" s="201" t="s">
        <v>135</v>
      </c>
      <c r="B41" s="202"/>
      <c r="C41" s="203"/>
      <c r="D41" s="103" t="s">
        <v>127</v>
      </c>
      <c r="E41" s="53" t="s">
        <v>136</v>
      </c>
      <c r="F41" s="104">
        <v>12</v>
      </c>
      <c r="G41" s="107" t="s">
        <v>72</v>
      </c>
      <c r="H41" s="111">
        <v>17.07</v>
      </c>
      <c r="I41" s="104">
        <v>53.86</v>
      </c>
      <c r="J41" s="47">
        <f t="shared" si="4"/>
        <v>66.910277999999991</v>
      </c>
      <c r="K41" s="47">
        <f t="shared" si="5"/>
        <v>802.92333599999984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s="16" customFormat="1" ht="20.100000000000001" customHeight="1">
      <c r="A42" s="201" t="s">
        <v>271</v>
      </c>
      <c r="B42" s="202"/>
      <c r="C42" s="203"/>
      <c r="D42" s="103" t="s">
        <v>264</v>
      </c>
      <c r="E42" s="53" t="s">
        <v>267</v>
      </c>
      <c r="F42" s="104">
        <v>2.6</v>
      </c>
      <c r="G42" s="107" t="s">
        <v>44</v>
      </c>
      <c r="H42" s="111"/>
      <c r="I42" s="104">
        <v>45.53</v>
      </c>
      <c r="J42" s="47">
        <f t="shared" si="4"/>
        <v>56.561918999999996</v>
      </c>
      <c r="K42" s="47">
        <f t="shared" si="5"/>
        <v>147.06098939999998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s="16" customFormat="1" ht="20.100000000000001" customHeight="1">
      <c r="A43" s="201" t="s">
        <v>270</v>
      </c>
      <c r="B43" s="202"/>
      <c r="C43" s="203"/>
      <c r="D43" s="103" t="s">
        <v>265</v>
      </c>
      <c r="E43" s="53" t="s">
        <v>268</v>
      </c>
      <c r="F43" s="104">
        <v>311</v>
      </c>
      <c r="G43" s="107" t="s">
        <v>269</v>
      </c>
      <c r="H43" s="111"/>
      <c r="I43" s="104">
        <v>7.88</v>
      </c>
      <c r="J43" s="47">
        <f t="shared" si="4"/>
        <v>9.7893239999999988</v>
      </c>
      <c r="K43" s="47">
        <f t="shared" si="5"/>
        <v>3044.4797639999997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s="16" customFormat="1" ht="20.100000000000001" customHeight="1">
      <c r="A44" s="201" t="s">
        <v>272</v>
      </c>
      <c r="B44" s="202"/>
      <c r="C44" s="203"/>
      <c r="D44" s="103" t="s">
        <v>266</v>
      </c>
      <c r="E44" s="53" t="s">
        <v>273</v>
      </c>
      <c r="F44" s="104">
        <v>2.6</v>
      </c>
      <c r="G44" s="107" t="s">
        <v>44</v>
      </c>
      <c r="H44" s="111">
        <v>17.07</v>
      </c>
      <c r="I44" s="104">
        <v>432.84</v>
      </c>
      <c r="J44" s="47">
        <f t="shared" si="4"/>
        <v>537.71713199999999</v>
      </c>
      <c r="K44" s="47">
        <f t="shared" si="5"/>
        <v>1398.0645432000001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s="16" customFormat="1" ht="20.100000000000001" customHeight="1">
      <c r="A45" s="201"/>
      <c r="B45" s="202"/>
      <c r="C45" s="203"/>
      <c r="D45" s="103"/>
      <c r="E45" s="108" t="s">
        <v>8</v>
      </c>
      <c r="F45" s="104"/>
      <c r="G45" s="107"/>
      <c r="H45" s="104"/>
      <c r="I45" s="104"/>
      <c r="J45" s="47"/>
      <c r="K45" s="50">
        <f>SUM(K37:K44)</f>
        <v>21105.151455599997</v>
      </c>
      <c r="L45" s="121"/>
      <c r="M45" s="121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s="16" customFormat="1" ht="20.100000000000001" customHeight="1">
      <c r="A46" s="211" t="s">
        <v>59</v>
      </c>
      <c r="B46" s="212"/>
      <c r="C46" s="213"/>
      <c r="D46" s="109">
        <v>5</v>
      </c>
      <c r="E46" s="54" t="s">
        <v>239</v>
      </c>
      <c r="F46" s="111"/>
      <c r="G46" s="107"/>
      <c r="H46" s="111"/>
      <c r="I46" s="110"/>
      <c r="J46" s="47"/>
      <c r="K46" s="47"/>
      <c r="M46" s="1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s="16" customFormat="1" ht="20.100000000000001" customHeight="1">
      <c r="A47" s="201" t="s">
        <v>244</v>
      </c>
      <c r="B47" s="202"/>
      <c r="C47" s="203"/>
      <c r="D47" s="103" t="s">
        <v>12</v>
      </c>
      <c r="E47" s="118" t="s">
        <v>243</v>
      </c>
      <c r="F47" s="111">
        <v>1</v>
      </c>
      <c r="G47" s="107" t="s">
        <v>74</v>
      </c>
      <c r="H47" s="111"/>
      <c r="I47" s="110">
        <v>527.57000000000005</v>
      </c>
      <c r="J47" s="47">
        <f>I47*J$2</f>
        <v>655.40021100000001</v>
      </c>
      <c r="K47" s="47">
        <f>F47*J47</f>
        <v>655.40021100000001</v>
      </c>
      <c r="M47" s="1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s="16" customFormat="1" ht="20.100000000000001" customHeight="1">
      <c r="A48" s="201" t="s">
        <v>73</v>
      </c>
      <c r="B48" s="202"/>
      <c r="C48" s="203"/>
      <c r="D48" s="103" t="s">
        <v>76</v>
      </c>
      <c r="E48" s="118" t="s">
        <v>77</v>
      </c>
      <c r="F48" s="111">
        <v>6</v>
      </c>
      <c r="G48" s="107" t="s">
        <v>74</v>
      </c>
      <c r="H48" s="111"/>
      <c r="I48" s="110">
        <v>527.57000000000005</v>
      </c>
      <c r="J48" s="47">
        <f>I48*J$2</f>
        <v>655.40021100000001</v>
      </c>
      <c r="K48" s="47">
        <f>F48*J48</f>
        <v>3932.4012659999999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s="16" customFormat="1" ht="20.100000000000001" customHeight="1">
      <c r="A49" s="201">
        <v>91304</v>
      </c>
      <c r="B49" s="202"/>
      <c r="C49" s="203"/>
      <c r="D49" s="103" t="s">
        <v>292</v>
      </c>
      <c r="E49" s="118" t="s">
        <v>82</v>
      </c>
      <c r="F49" s="52">
        <v>7</v>
      </c>
      <c r="G49" s="107" t="s">
        <v>74</v>
      </c>
      <c r="H49" s="52">
        <v>90.21</v>
      </c>
      <c r="I49" s="110">
        <v>61.27</v>
      </c>
      <c r="J49" s="47">
        <f>I49*J$2</f>
        <v>76.115721000000008</v>
      </c>
      <c r="K49" s="47">
        <f>F49*J49</f>
        <v>532.81004700000005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s="16" customFormat="1" ht="20.100000000000001" customHeight="1">
      <c r="A50" s="201" t="s">
        <v>294</v>
      </c>
      <c r="B50" s="202"/>
      <c r="C50" s="203"/>
      <c r="D50" s="103" t="s">
        <v>293</v>
      </c>
      <c r="E50" s="118" t="s">
        <v>295</v>
      </c>
      <c r="F50" s="52">
        <v>2.5</v>
      </c>
      <c r="G50" s="107" t="s">
        <v>47</v>
      </c>
      <c r="H50" s="52">
        <v>90.21</v>
      </c>
      <c r="I50" s="110">
        <v>73.39</v>
      </c>
      <c r="J50" s="47">
        <f>I50*J$2</f>
        <v>91.172397000000004</v>
      </c>
      <c r="K50" s="47">
        <f>F50*J50</f>
        <v>227.9309925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s="16" customFormat="1" ht="20.100000000000001" customHeight="1">
      <c r="A51" s="192"/>
      <c r="B51" s="193"/>
      <c r="C51" s="194"/>
      <c r="D51" s="103"/>
      <c r="E51" s="108" t="s">
        <v>8</v>
      </c>
      <c r="F51" s="104"/>
      <c r="G51" s="107"/>
      <c r="H51" s="104"/>
      <c r="I51" s="104"/>
      <c r="J51" s="47"/>
      <c r="K51" s="50">
        <f>SUM(K47:K50)</f>
        <v>5348.5425164999997</v>
      </c>
      <c r="L51" s="121"/>
      <c r="M51" s="121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s="16" customFormat="1" ht="20.100000000000001" customHeight="1">
      <c r="A52" s="201"/>
      <c r="B52" s="202"/>
      <c r="C52" s="203"/>
      <c r="D52" s="109">
        <v>6</v>
      </c>
      <c r="E52" s="109" t="s">
        <v>102</v>
      </c>
      <c r="F52" s="104"/>
      <c r="G52" s="107"/>
      <c r="H52" s="104"/>
      <c r="I52" s="110"/>
      <c r="J52" s="47"/>
      <c r="K52" s="50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s="16" customFormat="1" ht="20.100000000000001" customHeight="1">
      <c r="A53" s="201">
        <v>91834</v>
      </c>
      <c r="B53" s="202"/>
      <c r="C53" s="203"/>
      <c r="D53" s="103" t="s">
        <v>42</v>
      </c>
      <c r="E53" s="106" t="s">
        <v>141</v>
      </c>
      <c r="F53" s="104">
        <v>50</v>
      </c>
      <c r="G53" s="107" t="s">
        <v>81</v>
      </c>
      <c r="H53" s="104"/>
      <c r="I53" s="110">
        <v>5.52</v>
      </c>
      <c r="J53" s="47">
        <f t="shared" ref="J53:J62" si="6">I53*J$2</f>
        <v>6.8574959999999994</v>
      </c>
      <c r="K53" s="47">
        <f>J53*F53</f>
        <v>342.87479999999999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s="16" customFormat="1" ht="20.100000000000001" customHeight="1">
      <c r="A54" s="201" t="s">
        <v>245</v>
      </c>
      <c r="B54" s="202"/>
      <c r="C54" s="203"/>
      <c r="D54" s="103" t="s">
        <v>64</v>
      </c>
      <c r="E54" s="106" t="s">
        <v>246</v>
      </c>
      <c r="F54" s="104">
        <v>1</v>
      </c>
      <c r="G54" s="107" t="s">
        <v>74</v>
      </c>
      <c r="H54" s="104"/>
      <c r="I54" s="110">
        <v>346.86</v>
      </c>
      <c r="J54" s="47">
        <f t="shared" si="6"/>
        <v>430.904178</v>
      </c>
      <c r="K54" s="47">
        <f t="shared" ref="K54:K62" si="7">J54*F54</f>
        <v>430.904178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s="16" customFormat="1" ht="20.100000000000001" customHeight="1">
      <c r="A55" s="201" t="s">
        <v>173</v>
      </c>
      <c r="B55" s="202"/>
      <c r="C55" s="203"/>
      <c r="D55" s="103" t="s">
        <v>65</v>
      </c>
      <c r="E55" s="106" t="s">
        <v>174</v>
      </c>
      <c r="F55" s="104">
        <v>2</v>
      </c>
      <c r="G55" s="107" t="s">
        <v>74</v>
      </c>
      <c r="H55" s="104"/>
      <c r="I55" s="110">
        <v>17.34</v>
      </c>
      <c r="J55" s="47">
        <f t="shared" si="6"/>
        <v>21.541481999999998</v>
      </c>
      <c r="K55" s="47">
        <f t="shared" si="7"/>
        <v>43.082963999999997</v>
      </c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s="16" customFormat="1" ht="20.100000000000001" customHeight="1">
      <c r="A56" s="201" t="s">
        <v>143</v>
      </c>
      <c r="B56" s="202"/>
      <c r="C56" s="203"/>
      <c r="D56" s="103" t="s">
        <v>105</v>
      </c>
      <c r="E56" s="106" t="s">
        <v>142</v>
      </c>
      <c r="F56" s="104">
        <v>6</v>
      </c>
      <c r="G56" s="107" t="s">
        <v>74</v>
      </c>
      <c r="H56" s="104"/>
      <c r="I56" s="110">
        <v>52.42</v>
      </c>
      <c r="J56" s="47">
        <f t="shared" si="6"/>
        <v>65.121365999999995</v>
      </c>
      <c r="K56" s="47">
        <f t="shared" si="7"/>
        <v>390.72819599999997</v>
      </c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s="16" customFormat="1" ht="20.100000000000001" customHeight="1">
      <c r="A57" s="201" t="s">
        <v>149</v>
      </c>
      <c r="B57" s="202"/>
      <c r="C57" s="203"/>
      <c r="D57" s="103" t="s">
        <v>106</v>
      </c>
      <c r="E57" s="106" t="s">
        <v>148</v>
      </c>
      <c r="F57" s="104">
        <v>150</v>
      </c>
      <c r="G57" s="107" t="s">
        <v>81</v>
      </c>
      <c r="H57" s="104"/>
      <c r="I57" s="110">
        <v>6.78</v>
      </c>
      <c r="J57" s="47">
        <f t="shared" si="6"/>
        <v>8.4227939999999997</v>
      </c>
      <c r="K57" s="47">
        <f t="shared" si="7"/>
        <v>1263.4190999999998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s="16" customFormat="1" ht="20.100000000000001" customHeight="1">
      <c r="A58" s="201" t="s">
        <v>150</v>
      </c>
      <c r="B58" s="202"/>
      <c r="C58" s="203"/>
      <c r="D58" s="103" t="s">
        <v>167</v>
      </c>
      <c r="E58" s="106" t="s">
        <v>109</v>
      </c>
      <c r="F58" s="104">
        <v>200</v>
      </c>
      <c r="G58" s="107" t="s">
        <v>81</v>
      </c>
      <c r="H58" s="104"/>
      <c r="I58" s="110">
        <v>4.49</v>
      </c>
      <c r="J58" s="47">
        <f t="shared" si="6"/>
        <v>5.5779269999999999</v>
      </c>
      <c r="K58" s="47">
        <f t="shared" si="7"/>
        <v>1115.5853999999999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s="16" customFormat="1" ht="20.100000000000001" customHeight="1">
      <c r="A59" s="201" t="s">
        <v>108</v>
      </c>
      <c r="B59" s="202"/>
      <c r="C59" s="203"/>
      <c r="D59" s="103" t="s">
        <v>183</v>
      </c>
      <c r="E59" s="106" t="s">
        <v>107</v>
      </c>
      <c r="F59" s="104">
        <v>150</v>
      </c>
      <c r="G59" s="107" t="s">
        <v>81</v>
      </c>
      <c r="H59" s="104"/>
      <c r="I59" s="110">
        <v>4.18</v>
      </c>
      <c r="J59" s="47">
        <f t="shared" si="6"/>
        <v>5.1928139999999994</v>
      </c>
      <c r="K59" s="47">
        <f t="shared" si="7"/>
        <v>778.92209999999989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s="16" customFormat="1" ht="20.100000000000001" customHeight="1">
      <c r="A60" s="201" t="s">
        <v>146</v>
      </c>
      <c r="B60" s="202"/>
      <c r="C60" s="203"/>
      <c r="D60" s="103" t="s">
        <v>184</v>
      </c>
      <c r="E60" s="106" t="s">
        <v>147</v>
      </c>
      <c r="F60" s="104">
        <v>7</v>
      </c>
      <c r="G60" s="107" t="s">
        <v>74</v>
      </c>
      <c r="H60" s="104"/>
      <c r="I60" s="110">
        <v>28.66</v>
      </c>
      <c r="J60" s="47">
        <f t="shared" si="6"/>
        <v>35.604317999999999</v>
      </c>
      <c r="K60" s="47">
        <f t="shared" si="7"/>
        <v>249.23022599999999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s="16" customFormat="1" ht="20.100000000000001" customHeight="1">
      <c r="A61" s="201" t="s">
        <v>198</v>
      </c>
      <c r="B61" s="202"/>
      <c r="C61" s="203"/>
      <c r="D61" s="103" t="s">
        <v>185</v>
      </c>
      <c r="E61" s="106" t="s">
        <v>197</v>
      </c>
      <c r="F61" s="104">
        <v>15</v>
      </c>
      <c r="G61" s="107" t="s">
        <v>74</v>
      </c>
      <c r="H61" s="104"/>
      <c r="I61" s="110">
        <v>22.36</v>
      </c>
      <c r="J61" s="47">
        <f t="shared" si="6"/>
        <v>27.777828</v>
      </c>
      <c r="K61" s="47">
        <f t="shared" si="7"/>
        <v>416.66741999999999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s="16" customFormat="1" ht="20.100000000000001" customHeight="1">
      <c r="A62" s="201" t="s">
        <v>145</v>
      </c>
      <c r="B62" s="202"/>
      <c r="C62" s="203"/>
      <c r="D62" s="103" t="s">
        <v>220</v>
      </c>
      <c r="E62" s="106" t="s">
        <v>144</v>
      </c>
      <c r="F62" s="104">
        <v>1</v>
      </c>
      <c r="G62" s="107" t="s">
        <v>74</v>
      </c>
      <c r="H62" s="104"/>
      <c r="I62" s="110">
        <v>21.46</v>
      </c>
      <c r="J62" s="47">
        <f t="shared" si="6"/>
        <v>26.659758</v>
      </c>
      <c r="K62" s="47">
        <f t="shared" si="7"/>
        <v>26.659758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s="16" customFormat="1" ht="20.100000000000001" customHeight="1">
      <c r="A63" s="204" t="s">
        <v>154</v>
      </c>
      <c r="B63" s="205"/>
      <c r="C63" s="206"/>
      <c r="D63" s="103" t="s">
        <v>221</v>
      </c>
      <c r="E63" s="106" t="s">
        <v>153</v>
      </c>
      <c r="F63" s="104">
        <v>11</v>
      </c>
      <c r="G63" s="107" t="s">
        <v>74</v>
      </c>
      <c r="H63" s="104"/>
      <c r="I63" s="110">
        <v>160.58000000000001</v>
      </c>
      <c r="J63" s="47">
        <f>I63*J$2</f>
        <v>199.48853400000002</v>
      </c>
      <c r="K63" s="47">
        <f>J63*F63</f>
        <v>2194.3738740000003</v>
      </c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s="16" customFormat="1" ht="20.100000000000001" customHeight="1">
      <c r="A64" s="204" t="s">
        <v>151</v>
      </c>
      <c r="B64" s="205"/>
      <c r="C64" s="206"/>
      <c r="D64" s="103" t="s">
        <v>222</v>
      </c>
      <c r="E64" s="106" t="s">
        <v>152</v>
      </c>
      <c r="F64" s="104">
        <v>3</v>
      </c>
      <c r="G64" s="107" t="s">
        <v>74</v>
      </c>
      <c r="H64" s="104"/>
      <c r="I64" s="110">
        <v>13.22</v>
      </c>
      <c r="J64" s="47">
        <f>I64*J$2</f>
        <v>16.423206</v>
      </c>
      <c r="K64" s="47">
        <f>J64*F64</f>
        <v>49.269618000000001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s="16" customFormat="1" ht="20.100000000000001" customHeight="1">
      <c r="A65" s="204"/>
      <c r="B65" s="205"/>
      <c r="C65" s="206"/>
      <c r="D65" s="103"/>
      <c r="E65" s="108" t="s">
        <v>8</v>
      </c>
      <c r="F65" s="104"/>
      <c r="G65" s="107"/>
      <c r="H65" s="104"/>
      <c r="I65" s="110"/>
      <c r="J65" s="47"/>
      <c r="K65" s="50">
        <f>SUM(K53:K64)</f>
        <v>7301.7176339999987</v>
      </c>
      <c r="L65" s="121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s="16" customFormat="1" ht="20.100000000000001" customHeight="1">
      <c r="A66" s="211" t="s">
        <v>140</v>
      </c>
      <c r="B66" s="212"/>
      <c r="C66" s="213"/>
      <c r="D66" s="109">
        <v>7</v>
      </c>
      <c r="E66" s="54" t="s">
        <v>29</v>
      </c>
      <c r="F66" s="111"/>
      <c r="G66" s="107"/>
      <c r="H66" s="111"/>
      <c r="I66" s="110"/>
      <c r="J66" s="47"/>
      <c r="K66" s="4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s="16" customFormat="1" ht="20.100000000000001" customHeight="1">
      <c r="A67" s="204" t="s">
        <v>139</v>
      </c>
      <c r="B67" s="205"/>
      <c r="C67" s="206"/>
      <c r="D67" s="103" t="s">
        <v>20</v>
      </c>
      <c r="E67" s="102" t="s">
        <v>138</v>
      </c>
      <c r="F67" s="111">
        <v>281.69</v>
      </c>
      <c r="G67" s="107" t="s">
        <v>47</v>
      </c>
      <c r="H67" s="111"/>
      <c r="I67" s="110">
        <v>5.77</v>
      </c>
      <c r="J67" s="47">
        <f>I67*J$2</f>
        <v>7.1680709999999994</v>
      </c>
      <c r="K67" s="47">
        <f>F67*J67</f>
        <v>2019.1739199899998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s="16" customFormat="1" ht="20.100000000000001" customHeight="1">
      <c r="A68" s="201" t="s">
        <v>130</v>
      </c>
      <c r="B68" s="202"/>
      <c r="C68" s="203"/>
      <c r="D68" s="103" t="s">
        <v>66</v>
      </c>
      <c r="E68" s="118" t="s">
        <v>137</v>
      </c>
      <c r="F68" s="52">
        <v>144.13999999999999</v>
      </c>
      <c r="G68" s="107" t="s">
        <v>47</v>
      </c>
      <c r="H68" s="52"/>
      <c r="I68" s="110">
        <v>28.86</v>
      </c>
      <c r="J68" s="47">
        <f>I68*J$2</f>
        <v>35.852778000000001</v>
      </c>
      <c r="K68" s="47">
        <f>F68*J68</f>
        <v>5167.8194209199992</v>
      </c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s="16" customFormat="1" ht="20.100000000000001" customHeight="1">
      <c r="A69" s="204" t="s">
        <v>178</v>
      </c>
      <c r="B69" s="205"/>
      <c r="C69" s="206"/>
      <c r="D69" s="103" t="s">
        <v>223</v>
      </c>
      <c r="E69" s="102" t="s">
        <v>177</v>
      </c>
      <c r="F69" s="111">
        <v>137.55000000000001</v>
      </c>
      <c r="G69" s="107" t="s">
        <v>47</v>
      </c>
      <c r="H69" s="111"/>
      <c r="I69" s="110">
        <v>25.3</v>
      </c>
      <c r="J69" s="47">
        <f t="shared" ref="J69:J70" si="8">I69*J$2</f>
        <v>31.43019</v>
      </c>
      <c r="K69" s="47">
        <f t="shared" ref="K69:K70" si="9">F69*J69</f>
        <v>4323.2226344999999</v>
      </c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s="16" customFormat="1" ht="20.100000000000001" customHeight="1">
      <c r="A70" s="201" t="s">
        <v>179</v>
      </c>
      <c r="B70" s="202"/>
      <c r="C70" s="203"/>
      <c r="D70" s="103" t="s">
        <v>224</v>
      </c>
      <c r="E70" s="118" t="s">
        <v>180</v>
      </c>
      <c r="F70" s="52">
        <v>137.55000000000001</v>
      </c>
      <c r="G70" s="107" t="s">
        <v>47</v>
      </c>
      <c r="H70" s="52"/>
      <c r="I70" s="110">
        <v>64.959999999999994</v>
      </c>
      <c r="J70" s="47">
        <f t="shared" si="8"/>
        <v>80.69980799999999</v>
      </c>
      <c r="K70" s="47">
        <f t="shared" si="9"/>
        <v>11100.258590399999</v>
      </c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s="16" customFormat="1" ht="20.100000000000001" customHeight="1">
      <c r="A71" s="201"/>
      <c r="B71" s="202"/>
      <c r="C71" s="203"/>
      <c r="D71" s="103"/>
      <c r="E71" s="108" t="s">
        <v>8</v>
      </c>
      <c r="F71" s="58"/>
      <c r="G71" s="114"/>
      <c r="H71" s="58"/>
      <c r="I71" s="115"/>
      <c r="J71" s="47"/>
      <c r="K71" s="50">
        <f>SUM(K67:K70)</f>
        <v>22610.47456581</v>
      </c>
      <c r="L71" s="121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s="16" customFormat="1" ht="20.100000000000001" customHeight="1">
      <c r="A72" s="208" t="s">
        <v>57</v>
      </c>
      <c r="B72" s="209"/>
      <c r="C72" s="210"/>
      <c r="D72" s="109">
        <v>8</v>
      </c>
      <c r="E72" s="109" t="s">
        <v>33</v>
      </c>
      <c r="F72" s="111"/>
      <c r="G72" s="107"/>
      <c r="H72" s="111"/>
      <c r="I72" s="110"/>
      <c r="J72" s="47"/>
      <c r="K72" s="4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s="16" customFormat="1" ht="20.100000000000001" customHeight="1">
      <c r="A73" s="201" t="s">
        <v>188</v>
      </c>
      <c r="B73" s="202"/>
      <c r="C73" s="203"/>
      <c r="D73" s="103" t="s">
        <v>22</v>
      </c>
      <c r="E73" s="118" t="s">
        <v>189</v>
      </c>
      <c r="F73" s="111">
        <v>84</v>
      </c>
      <c r="G73" s="107" t="s">
        <v>47</v>
      </c>
      <c r="H73" s="111">
        <v>40.49</v>
      </c>
      <c r="I73" s="110">
        <v>73.099999999999994</v>
      </c>
      <c r="J73" s="47">
        <f>I73*J$2</f>
        <v>90.812129999999996</v>
      </c>
      <c r="K73" s="47">
        <f>F73*J73</f>
        <v>7628.2189199999993</v>
      </c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s="16" customFormat="1" ht="20.100000000000001" customHeight="1">
      <c r="A74" s="201" t="s">
        <v>192</v>
      </c>
      <c r="B74" s="202"/>
      <c r="C74" s="203"/>
      <c r="D74" s="103" t="s">
        <v>23</v>
      </c>
      <c r="E74" s="118" t="s">
        <v>191</v>
      </c>
      <c r="F74" s="111">
        <v>77</v>
      </c>
      <c r="G74" s="107" t="s">
        <v>47</v>
      </c>
      <c r="H74" s="111"/>
      <c r="I74" s="110">
        <v>24.27</v>
      </c>
      <c r="J74" s="47">
        <f t="shared" ref="J74:J76" si="10">I74*J$2</f>
        <v>30.150620999999997</v>
      </c>
      <c r="K74" s="47">
        <f t="shared" ref="K74:K76" si="11">F74*J74</f>
        <v>2321.5978169999998</v>
      </c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s="16" customFormat="1" ht="20.100000000000001" customHeight="1">
      <c r="A75" s="201" t="s">
        <v>190</v>
      </c>
      <c r="B75" s="202"/>
      <c r="C75" s="203"/>
      <c r="D75" s="103" t="s">
        <v>128</v>
      </c>
      <c r="E75" s="118" t="s">
        <v>156</v>
      </c>
      <c r="F75" s="111">
        <v>19</v>
      </c>
      <c r="G75" s="107" t="s">
        <v>47</v>
      </c>
      <c r="H75" s="111"/>
      <c r="I75" s="110">
        <v>36.14</v>
      </c>
      <c r="J75" s="47">
        <f t="shared" si="10"/>
        <v>44.896721999999997</v>
      </c>
      <c r="K75" s="47">
        <f t="shared" si="11"/>
        <v>853.03771799999993</v>
      </c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s="16" customFormat="1" ht="20.100000000000001" customHeight="1">
      <c r="A76" s="201" t="s">
        <v>253</v>
      </c>
      <c r="B76" s="202"/>
      <c r="C76" s="203"/>
      <c r="D76" s="103" t="s">
        <v>129</v>
      </c>
      <c r="E76" s="118" t="s">
        <v>254</v>
      </c>
      <c r="F76" s="111">
        <v>142</v>
      </c>
      <c r="G76" s="107" t="s">
        <v>47</v>
      </c>
      <c r="H76" s="111"/>
      <c r="I76" s="110">
        <v>41.89</v>
      </c>
      <c r="J76" s="47">
        <f t="shared" si="10"/>
        <v>52.039946999999998</v>
      </c>
      <c r="K76" s="47">
        <f t="shared" si="11"/>
        <v>7389.672474</v>
      </c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s="16" customFormat="1" ht="20.100000000000001" customHeight="1">
      <c r="A77" s="201"/>
      <c r="B77" s="202"/>
      <c r="C77" s="203"/>
      <c r="D77" s="55"/>
      <c r="E77" s="108" t="s">
        <v>8</v>
      </c>
      <c r="F77" s="52"/>
      <c r="G77" s="107"/>
      <c r="H77" s="52"/>
      <c r="I77" s="104"/>
      <c r="J77" s="47"/>
      <c r="K77" s="50">
        <f>SUM(K73:K76)</f>
        <v>18192.526929</v>
      </c>
      <c r="L77" s="121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s="16" customFormat="1" ht="20.100000000000001" customHeight="1">
      <c r="A78" s="208" t="s">
        <v>121</v>
      </c>
      <c r="B78" s="209"/>
      <c r="C78" s="210"/>
      <c r="D78" s="54">
        <v>9</v>
      </c>
      <c r="E78" s="109" t="s">
        <v>118</v>
      </c>
      <c r="F78" s="52"/>
      <c r="G78" s="107"/>
      <c r="H78" s="52"/>
      <c r="I78" s="110"/>
      <c r="J78" s="51"/>
      <c r="K78" s="50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s="16" customFormat="1" ht="20.100000000000001" customHeight="1">
      <c r="A79" s="201" t="s">
        <v>48</v>
      </c>
      <c r="B79" s="202"/>
      <c r="C79" s="203"/>
      <c r="D79" s="55" t="s">
        <v>25</v>
      </c>
      <c r="E79" s="53" t="s">
        <v>49</v>
      </c>
      <c r="F79" s="49">
        <v>126.14</v>
      </c>
      <c r="G79" s="107" t="s">
        <v>47</v>
      </c>
      <c r="H79" s="52">
        <v>3.55</v>
      </c>
      <c r="I79" s="110">
        <v>5.14</v>
      </c>
      <c r="J79" s="51">
        <f>I79*J$2</f>
        <v>6.3854219999999993</v>
      </c>
      <c r="K79" s="47">
        <f>F79*J79</f>
        <v>805.45713107999995</v>
      </c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s="16" customFormat="1" ht="20.100000000000001" customHeight="1">
      <c r="A80" s="201" t="s">
        <v>50</v>
      </c>
      <c r="B80" s="202"/>
      <c r="C80" s="203"/>
      <c r="D80" s="55" t="s">
        <v>26</v>
      </c>
      <c r="E80" s="53" t="s">
        <v>46</v>
      </c>
      <c r="F80" s="52">
        <v>1998</v>
      </c>
      <c r="G80" s="107" t="s">
        <v>47</v>
      </c>
      <c r="H80" s="52">
        <v>8.98</v>
      </c>
      <c r="I80" s="104">
        <v>15.63</v>
      </c>
      <c r="J80" s="51">
        <f>I80*J$2</f>
        <v>19.417149000000002</v>
      </c>
      <c r="K80" s="47">
        <f>F80*J80</f>
        <v>38795.463702000001</v>
      </c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s="16" customFormat="1" ht="20.100000000000001" customHeight="1">
      <c r="A81" s="201" t="s">
        <v>258</v>
      </c>
      <c r="B81" s="202"/>
      <c r="C81" s="203"/>
      <c r="D81" s="55" t="s">
        <v>169</v>
      </c>
      <c r="E81" s="53" t="s">
        <v>256</v>
      </c>
      <c r="F81" s="49">
        <v>403</v>
      </c>
      <c r="G81" s="107" t="s">
        <v>47</v>
      </c>
      <c r="H81" s="52"/>
      <c r="I81" s="104">
        <v>11.44</v>
      </c>
      <c r="J81" s="51">
        <f t="shared" ref="J81:J82" si="12">I81*J$2</f>
        <v>14.211911999999998</v>
      </c>
      <c r="K81" s="47">
        <f t="shared" ref="K81:K82" si="13">F81*J81</f>
        <v>5727.4005359999992</v>
      </c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s="16" customFormat="1" ht="20.100000000000001" customHeight="1">
      <c r="A82" s="201" t="s">
        <v>52</v>
      </c>
      <c r="B82" s="202"/>
      <c r="C82" s="203"/>
      <c r="D82" s="55" t="s">
        <v>170</v>
      </c>
      <c r="E82" s="53" t="s">
        <v>51</v>
      </c>
      <c r="F82" s="49">
        <v>157.57</v>
      </c>
      <c r="G82" s="107" t="s">
        <v>47</v>
      </c>
      <c r="H82" s="52">
        <v>7.98</v>
      </c>
      <c r="I82" s="104">
        <v>23.48</v>
      </c>
      <c r="J82" s="51">
        <f t="shared" si="12"/>
        <v>29.169204000000001</v>
      </c>
      <c r="K82" s="47">
        <f t="shared" si="13"/>
        <v>4596.19147428</v>
      </c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s="16" customFormat="1" ht="20.100000000000001" customHeight="1">
      <c r="A83" s="201" t="s">
        <v>75</v>
      </c>
      <c r="B83" s="202"/>
      <c r="C83" s="203"/>
      <c r="D83" s="55" t="s">
        <v>257</v>
      </c>
      <c r="E83" s="53" t="s">
        <v>172</v>
      </c>
      <c r="F83" s="49">
        <v>85.26</v>
      </c>
      <c r="G83" s="107" t="s">
        <v>47</v>
      </c>
      <c r="H83" s="52"/>
      <c r="I83" s="104">
        <v>14.57</v>
      </c>
      <c r="J83" s="51">
        <f>I83*J$2</f>
        <v>18.100311000000001</v>
      </c>
      <c r="K83" s="47">
        <f>F83*J83</f>
        <v>1543.2325158600001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s="16" customFormat="1" ht="20.100000000000001" customHeight="1">
      <c r="A84" s="201"/>
      <c r="B84" s="202"/>
      <c r="C84" s="203"/>
      <c r="D84" s="55"/>
      <c r="E84" s="108" t="s">
        <v>8</v>
      </c>
      <c r="F84" s="49"/>
      <c r="G84" s="107"/>
      <c r="H84" s="52"/>
      <c r="I84" s="104"/>
      <c r="J84" s="51"/>
      <c r="K84" s="50">
        <f>SUM(K79:K83)</f>
        <v>51467.745359220004</v>
      </c>
      <c r="L84" s="121"/>
      <c r="M84" s="121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s="16" customFormat="1" ht="20.100000000000001" customHeight="1">
      <c r="A85" s="211" t="s">
        <v>53</v>
      </c>
      <c r="B85" s="212"/>
      <c r="C85" s="213"/>
      <c r="D85" s="54">
        <v>10</v>
      </c>
      <c r="E85" s="109" t="s">
        <v>54</v>
      </c>
      <c r="F85" s="49"/>
      <c r="G85" s="107"/>
      <c r="H85" s="52"/>
      <c r="I85" s="104"/>
      <c r="J85" s="51"/>
      <c r="K85" s="50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s="16" customFormat="1" ht="20.100000000000001" customHeight="1">
      <c r="A86" s="201" t="s">
        <v>175</v>
      </c>
      <c r="B86" s="202"/>
      <c r="C86" s="203"/>
      <c r="D86" s="103" t="s">
        <v>99</v>
      </c>
      <c r="E86" s="106" t="s">
        <v>176</v>
      </c>
      <c r="F86" s="49">
        <v>20.100000000000001</v>
      </c>
      <c r="G86" s="107" t="s">
        <v>47</v>
      </c>
      <c r="H86" s="52"/>
      <c r="I86" s="104">
        <v>41</v>
      </c>
      <c r="J86" s="51">
        <f>I86*J$2</f>
        <v>50.9343</v>
      </c>
      <c r="K86" s="47">
        <f>F86*J86</f>
        <v>1023.77943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s="16" customFormat="1" ht="20.100000000000001" customHeight="1">
      <c r="A87" s="201" t="s">
        <v>237</v>
      </c>
      <c r="B87" s="202"/>
      <c r="C87" s="203"/>
      <c r="D87" s="103" t="s">
        <v>103</v>
      </c>
      <c r="E87" s="106" t="s">
        <v>238</v>
      </c>
      <c r="F87" s="49">
        <v>11.85</v>
      </c>
      <c r="G87" s="107" t="s">
        <v>47</v>
      </c>
      <c r="H87" s="52"/>
      <c r="I87" s="104">
        <v>291.60000000000002</v>
      </c>
      <c r="J87" s="51">
        <f>I87*J$2</f>
        <v>362.25468000000001</v>
      </c>
      <c r="K87" s="47">
        <f>F87*J87</f>
        <v>4292.7179580000002</v>
      </c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s="16" customFormat="1" ht="20.100000000000001" customHeight="1">
      <c r="A88" s="201" t="s">
        <v>187</v>
      </c>
      <c r="B88" s="202"/>
      <c r="C88" s="203"/>
      <c r="D88" s="103" t="s">
        <v>155</v>
      </c>
      <c r="E88" s="106" t="s">
        <v>186</v>
      </c>
      <c r="F88" s="49">
        <v>4.8</v>
      </c>
      <c r="G88" s="107" t="s">
        <v>47</v>
      </c>
      <c r="H88" s="52"/>
      <c r="I88" s="104">
        <v>1066.01</v>
      </c>
      <c r="J88" s="51">
        <f>I88*J$2</f>
        <v>1324.3042229999999</v>
      </c>
      <c r="K88" s="47">
        <f>F88*J88</f>
        <v>6356.6602703999988</v>
      </c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s="16" customFormat="1" ht="20.100000000000001" customHeight="1">
      <c r="A89" s="201" t="s">
        <v>240</v>
      </c>
      <c r="B89" s="202"/>
      <c r="C89" s="203"/>
      <c r="D89" s="103" t="s">
        <v>241</v>
      </c>
      <c r="E89" s="106" t="s">
        <v>242</v>
      </c>
      <c r="F89" s="49">
        <v>1</v>
      </c>
      <c r="G89" s="107" t="s">
        <v>74</v>
      </c>
      <c r="H89" s="52"/>
      <c r="I89" s="104">
        <v>2000</v>
      </c>
      <c r="J89" s="51">
        <f>I89*J$2</f>
        <v>2484.6</v>
      </c>
      <c r="K89" s="47">
        <f>F89*J89</f>
        <v>2484.6</v>
      </c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s="16" customFormat="1" ht="20.100000000000001" customHeight="1">
      <c r="A90" s="201" t="s">
        <v>251</v>
      </c>
      <c r="B90" s="202"/>
      <c r="C90" s="203"/>
      <c r="D90" s="103" t="s">
        <v>252</v>
      </c>
      <c r="E90" s="106" t="s">
        <v>250</v>
      </c>
      <c r="F90" s="49">
        <v>7.75</v>
      </c>
      <c r="G90" s="107" t="s">
        <v>81</v>
      </c>
      <c r="H90" s="52"/>
      <c r="I90" s="104">
        <v>302.31</v>
      </c>
      <c r="J90" s="51">
        <f>I90*J$2</f>
        <v>375.55971299999999</v>
      </c>
      <c r="K90" s="47">
        <f>F90*J90</f>
        <v>2910.5877757499998</v>
      </c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s="16" customFormat="1" ht="20.100000000000001" customHeight="1">
      <c r="A91" s="201"/>
      <c r="B91" s="202"/>
      <c r="C91" s="203"/>
      <c r="D91" s="55"/>
      <c r="E91" s="108" t="s">
        <v>8</v>
      </c>
      <c r="F91" s="49"/>
      <c r="G91" s="107"/>
      <c r="H91" s="52"/>
      <c r="I91" s="104"/>
      <c r="J91" s="51"/>
      <c r="K91" s="50">
        <f>SUM(K86:K90)</f>
        <v>17068.34543415</v>
      </c>
      <c r="L91" s="121"/>
      <c r="M91" s="121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s="16" customFormat="1" ht="20.100000000000001" customHeight="1">
      <c r="A92" s="211" t="s">
        <v>35</v>
      </c>
      <c r="B92" s="212"/>
      <c r="C92" s="213"/>
      <c r="D92" s="54">
        <v>11</v>
      </c>
      <c r="E92" s="109" t="s">
        <v>36</v>
      </c>
      <c r="F92" s="111"/>
      <c r="G92" s="107"/>
      <c r="H92" s="111"/>
      <c r="I92" s="104"/>
      <c r="J92" s="51"/>
      <c r="K92" s="4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s="16" customFormat="1" ht="20.100000000000001" customHeight="1">
      <c r="A93" s="201">
        <v>9537</v>
      </c>
      <c r="B93" s="202"/>
      <c r="C93" s="203"/>
      <c r="D93" s="103" t="s">
        <v>104</v>
      </c>
      <c r="E93" s="102" t="s">
        <v>45</v>
      </c>
      <c r="F93" s="111">
        <v>619.1</v>
      </c>
      <c r="G93" s="107" t="s">
        <v>47</v>
      </c>
      <c r="H93" s="111">
        <v>1.93</v>
      </c>
      <c r="I93" s="104">
        <v>2.09</v>
      </c>
      <c r="J93" s="51">
        <f>I93*J$2</f>
        <v>2.5964069999999997</v>
      </c>
      <c r="K93" s="47">
        <f>F93*J93</f>
        <v>1607.4355736999998</v>
      </c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s="5" customFormat="1" ht="20.100000000000001" customHeight="1">
      <c r="A94" s="204"/>
      <c r="B94" s="205"/>
      <c r="C94" s="206"/>
      <c r="D94" s="103"/>
      <c r="E94" s="108" t="s">
        <v>8</v>
      </c>
      <c r="F94" s="111"/>
      <c r="G94" s="107"/>
      <c r="H94" s="111"/>
      <c r="I94" s="104"/>
      <c r="J94" s="47"/>
      <c r="K94" s="50">
        <f>SUM(K93)</f>
        <v>1607.4355736999998</v>
      </c>
      <c r="L94" s="122"/>
      <c r="M94" s="122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39" s="5" customFormat="1" ht="20.100000000000001" customHeight="1">
      <c r="A95" s="201"/>
      <c r="B95" s="202"/>
      <c r="C95" s="203"/>
      <c r="D95" s="103"/>
      <c r="E95" s="108"/>
      <c r="F95" s="116"/>
      <c r="G95" s="107"/>
      <c r="H95" s="111"/>
      <c r="I95" s="104"/>
      <c r="J95" s="63"/>
      <c r="K95" s="50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:39" s="5" customFormat="1" ht="20.100000000000001" customHeight="1">
      <c r="A96" s="201"/>
      <c r="B96" s="202"/>
      <c r="C96" s="203"/>
      <c r="D96" s="103"/>
      <c r="E96" s="108"/>
      <c r="F96" s="116"/>
      <c r="G96" s="107"/>
      <c r="H96" s="111"/>
      <c r="I96" s="104"/>
      <c r="J96" s="63"/>
      <c r="K96" s="50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39" s="5" customFormat="1" ht="20.100000000000001" customHeight="1">
      <c r="A97" s="65"/>
      <c r="B97" s="66"/>
      <c r="C97" s="67"/>
      <c r="D97" s="68"/>
      <c r="E97" s="69" t="s">
        <v>9</v>
      </c>
      <c r="F97" s="70"/>
      <c r="G97" s="71"/>
      <c r="H97" s="70"/>
      <c r="I97" s="70"/>
      <c r="J97" s="70"/>
      <c r="K97" s="31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39" s="5" customFormat="1" ht="20.100000000000001" customHeight="1">
      <c r="A98" s="65"/>
      <c r="B98" s="72"/>
      <c r="C98" s="73"/>
      <c r="D98" s="217" t="s">
        <v>10</v>
      </c>
      <c r="E98" s="218"/>
      <c r="F98" s="74"/>
      <c r="G98" s="75"/>
      <c r="H98" s="74"/>
      <c r="I98" s="74"/>
      <c r="J98" s="74"/>
      <c r="K98" s="34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39" s="5" customFormat="1" ht="20.100000000000001" customHeight="1">
      <c r="A99" s="65"/>
      <c r="B99" s="72"/>
      <c r="C99" s="73"/>
      <c r="D99" s="219" t="s">
        <v>207</v>
      </c>
      <c r="E99" s="220"/>
      <c r="F99" s="32"/>
      <c r="G99" s="33"/>
      <c r="H99" s="74"/>
      <c r="I99" s="74"/>
      <c r="J99" s="74"/>
      <c r="K99" s="34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</row>
    <row r="100" spans="1:39" s="5" customFormat="1" ht="20.100000000000001" customHeight="1">
      <c r="A100" s="65"/>
      <c r="B100" s="72"/>
      <c r="C100" s="73"/>
      <c r="D100" s="215" t="s">
        <v>208</v>
      </c>
      <c r="E100" s="216"/>
      <c r="F100" s="214" t="s">
        <v>336</v>
      </c>
      <c r="G100" s="214"/>
      <c r="H100" s="74"/>
      <c r="I100" s="74"/>
      <c r="J100" s="74"/>
      <c r="K100" s="34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</row>
    <row r="101" spans="1:39" s="5" customFormat="1" ht="20.100000000000001" customHeight="1">
      <c r="A101" s="65"/>
      <c r="B101" s="72"/>
      <c r="C101" s="73"/>
      <c r="D101" s="35" t="s">
        <v>209</v>
      </c>
      <c r="E101" s="35"/>
      <c r="F101" s="36" t="s">
        <v>13</v>
      </c>
      <c r="G101" s="36"/>
      <c r="H101" s="77"/>
      <c r="I101" s="77"/>
      <c r="J101" s="77"/>
      <c r="K101" s="37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</row>
    <row r="102" spans="1:39" s="5" customFormat="1" ht="20.100000000000001" customHeight="1">
      <c r="A102" s="65"/>
      <c r="B102" s="72"/>
      <c r="C102" s="73"/>
      <c r="D102" s="78" t="s">
        <v>1</v>
      </c>
      <c r="E102" s="79" t="s">
        <v>2</v>
      </c>
      <c r="F102" s="80" t="s">
        <v>3</v>
      </c>
      <c r="G102" s="80" t="s">
        <v>7</v>
      </c>
      <c r="H102" s="80" t="s">
        <v>4</v>
      </c>
      <c r="I102" s="80" t="s">
        <v>4</v>
      </c>
      <c r="J102" s="80"/>
      <c r="K102" s="40" t="s">
        <v>6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</row>
    <row r="103" spans="1:39" s="5" customFormat="1" ht="20.100000000000001" customHeight="1" thickBot="1">
      <c r="A103" s="65"/>
      <c r="B103" s="72"/>
      <c r="C103" s="73"/>
      <c r="D103" s="81"/>
      <c r="E103" s="82"/>
      <c r="F103" s="83"/>
      <c r="G103" s="84"/>
      <c r="H103" s="84" t="s">
        <v>5</v>
      </c>
      <c r="I103" s="84" t="s">
        <v>5</v>
      </c>
      <c r="J103" s="84"/>
      <c r="K103" s="45" t="s">
        <v>5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</row>
    <row r="104" spans="1:39" s="5" customFormat="1" ht="20.100000000000001" customHeight="1" thickTop="1">
      <c r="A104" s="65"/>
      <c r="B104" s="72"/>
      <c r="C104" s="73"/>
      <c r="D104" s="101"/>
      <c r="E104" s="85" t="s">
        <v>15</v>
      </c>
      <c r="F104" s="62"/>
      <c r="G104" s="61"/>
      <c r="H104" s="62"/>
      <c r="I104" s="86"/>
      <c r="J104" s="86"/>
      <c r="K104" s="47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</row>
    <row r="105" spans="1:39" s="5" customFormat="1" ht="20.100000000000001" customHeight="1">
      <c r="A105" s="65"/>
      <c r="B105" s="72"/>
      <c r="C105" s="73"/>
      <c r="D105" s="101">
        <v>1</v>
      </c>
      <c r="E105" s="87" t="s">
        <v>18</v>
      </c>
      <c r="F105" s="62"/>
      <c r="G105" s="61"/>
      <c r="H105" s="62"/>
      <c r="I105" s="86"/>
      <c r="J105" s="86"/>
      <c r="K105" s="47">
        <f>K19</f>
        <v>3642.7290815699989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1:39" s="5" customFormat="1" ht="20.100000000000001" customHeight="1">
      <c r="A106" s="65"/>
      <c r="B106" s="72"/>
      <c r="C106" s="73"/>
      <c r="D106" s="101">
        <v>2</v>
      </c>
      <c r="E106" s="87" t="s">
        <v>193</v>
      </c>
      <c r="F106" s="62"/>
      <c r="G106" s="61"/>
      <c r="H106" s="62"/>
      <c r="I106" s="86"/>
      <c r="J106" s="86"/>
      <c r="K106" s="47">
        <f>K31</f>
        <v>6511.5278729999982</v>
      </c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1:39" s="5" customFormat="1" ht="20.100000000000001" customHeight="1">
      <c r="A107" s="65"/>
      <c r="B107" s="72"/>
      <c r="C107" s="73"/>
      <c r="D107" s="101">
        <v>3</v>
      </c>
      <c r="E107" s="91" t="s">
        <v>30</v>
      </c>
      <c r="F107" s="89"/>
      <c r="G107" s="90"/>
      <c r="H107" s="89"/>
      <c r="I107" s="63"/>
      <c r="J107" s="63"/>
      <c r="K107" s="47">
        <f>K35</f>
        <v>5481.204503519999</v>
      </c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1:39" s="5" customFormat="1" ht="20.100000000000001" customHeight="1">
      <c r="A108" s="65"/>
      <c r="B108" s="72"/>
      <c r="C108" s="73"/>
      <c r="D108" s="101">
        <v>4</v>
      </c>
      <c r="E108" s="92" t="s">
        <v>27</v>
      </c>
      <c r="F108" s="89"/>
      <c r="G108" s="90"/>
      <c r="H108" s="89"/>
      <c r="I108" s="63"/>
      <c r="J108" s="63"/>
      <c r="K108" s="47">
        <f>K45</f>
        <v>21105.151455599997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  <row r="109" spans="1:39" s="5" customFormat="1" ht="20.100000000000001" customHeight="1">
      <c r="A109" s="65"/>
      <c r="B109" s="72"/>
      <c r="C109" s="73"/>
      <c r="D109" s="101">
        <v>5</v>
      </c>
      <c r="E109" s="92" t="s">
        <v>28</v>
      </c>
      <c r="F109" s="89"/>
      <c r="G109" s="90"/>
      <c r="H109" s="89"/>
      <c r="I109" s="63"/>
      <c r="J109" s="63"/>
      <c r="K109" s="47">
        <f>K51</f>
        <v>5348.5425164999997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</row>
    <row r="110" spans="1:39" s="5" customFormat="1" ht="20.100000000000001" customHeight="1">
      <c r="A110" s="65"/>
      <c r="B110" s="72"/>
      <c r="C110" s="73"/>
      <c r="D110" s="101">
        <v>6</v>
      </c>
      <c r="E110" s="92" t="s">
        <v>160</v>
      </c>
      <c r="F110" s="89"/>
      <c r="G110" s="90"/>
      <c r="H110" s="89"/>
      <c r="I110" s="63"/>
      <c r="J110" s="63"/>
      <c r="K110" s="47">
        <f>K65</f>
        <v>7301.7176339999987</v>
      </c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</row>
    <row r="111" spans="1:39" s="5" customFormat="1" ht="20.100000000000001" customHeight="1">
      <c r="A111" s="65"/>
      <c r="B111" s="72"/>
      <c r="C111" s="72"/>
      <c r="D111" s="59">
        <v>7</v>
      </c>
      <c r="E111" s="92" t="s">
        <v>31</v>
      </c>
      <c r="F111" s="89"/>
      <c r="G111" s="90"/>
      <c r="H111" s="89"/>
      <c r="I111" s="63"/>
      <c r="J111" s="63"/>
      <c r="K111" s="47">
        <f>K71</f>
        <v>22610.47456581</v>
      </c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1:39" s="5" customFormat="1" ht="20.100000000000001" customHeight="1">
      <c r="A112" s="65"/>
      <c r="B112" s="72"/>
      <c r="C112" s="72"/>
      <c r="D112" s="59">
        <v>8</v>
      </c>
      <c r="E112" s="92" t="s">
        <v>32</v>
      </c>
      <c r="F112" s="89"/>
      <c r="G112" s="90"/>
      <c r="H112" s="89"/>
      <c r="I112" s="86"/>
      <c r="J112" s="86"/>
      <c r="K112" s="47">
        <f>K77</f>
        <v>18192.526929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1:39" s="5" customFormat="1" ht="20.100000000000001" customHeight="1">
      <c r="A113" s="65"/>
      <c r="B113" s="72"/>
      <c r="C113" s="72"/>
      <c r="D113" s="59">
        <v>9</v>
      </c>
      <c r="E113" s="92" t="s">
        <v>34</v>
      </c>
      <c r="F113" s="62"/>
      <c r="G113" s="90"/>
      <c r="H113" s="89"/>
      <c r="I113" s="86"/>
      <c r="J113" s="86"/>
      <c r="K113" s="47">
        <f>K84</f>
        <v>51467.745359220004</v>
      </c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1:39" s="5" customFormat="1" ht="20.100000000000001" customHeight="1">
      <c r="A114" s="65"/>
      <c r="B114" s="72"/>
      <c r="C114" s="72"/>
      <c r="D114" s="59">
        <v>10</v>
      </c>
      <c r="E114" s="92" t="s">
        <v>55</v>
      </c>
      <c r="F114" s="62"/>
      <c r="G114" s="90"/>
      <c r="H114" s="89"/>
      <c r="I114" s="86"/>
      <c r="J114" s="86"/>
      <c r="K114" s="47">
        <f>K91</f>
        <v>17068.34543415</v>
      </c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1:39" s="5" customFormat="1" ht="20.100000000000001" customHeight="1">
      <c r="A115" s="207"/>
      <c r="B115" s="196"/>
      <c r="C115" s="207"/>
      <c r="D115" s="59">
        <v>11</v>
      </c>
      <c r="E115" s="92" t="s">
        <v>37</v>
      </c>
      <c r="F115" s="63"/>
      <c r="G115" s="90"/>
      <c r="H115" s="62"/>
      <c r="I115" s="86"/>
      <c r="J115" s="86"/>
      <c r="K115" s="47">
        <f>K94</f>
        <v>1607.4355736999998</v>
      </c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1:39" s="5" customFormat="1" ht="20.100000000000001" customHeight="1">
      <c r="A116" s="207"/>
      <c r="B116" s="196"/>
      <c r="C116" s="207"/>
      <c r="D116" s="59"/>
      <c r="E116" s="93" t="s">
        <v>14</v>
      </c>
      <c r="F116" s="63"/>
      <c r="G116" s="61"/>
      <c r="H116" s="62"/>
      <c r="I116" s="86"/>
      <c r="J116" s="86"/>
      <c r="K116" s="50">
        <f>SUM(K105:K115)</f>
        <v>160337.40092606997</v>
      </c>
      <c r="L116" s="122"/>
      <c r="M116" s="122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  <row r="117" spans="1:39" s="5" customFormat="1" ht="20.100000000000001" customHeight="1">
      <c r="A117" s="207"/>
      <c r="B117" s="94"/>
      <c r="C117" s="207"/>
      <c r="D117" s="59"/>
      <c r="E117" s="95"/>
      <c r="F117" s="63"/>
      <c r="G117" s="61"/>
      <c r="H117" s="62"/>
      <c r="I117" s="86"/>
      <c r="J117" s="86"/>
      <c r="K117" s="6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</row>
    <row r="118" spans="1:39" s="5" customFormat="1" ht="20.100000000000001" customHeight="1">
      <c r="A118" s="207"/>
      <c r="B118" s="94"/>
      <c r="C118" s="207"/>
      <c r="D118" s="59"/>
      <c r="E118" s="87" t="s">
        <v>38</v>
      </c>
      <c r="F118" s="63"/>
      <c r="G118" s="61"/>
      <c r="H118" s="62"/>
      <c r="I118" s="86"/>
      <c r="J118" s="86"/>
      <c r="K118" s="6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</row>
    <row r="119" spans="1:39" s="5" customFormat="1" ht="20.100000000000001" customHeight="1">
      <c r="A119" s="207"/>
      <c r="B119" s="94"/>
      <c r="C119" s="207"/>
      <c r="D119" s="59"/>
      <c r="E119" s="92" t="s">
        <v>335</v>
      </c>
      <c r="F119" s="63"/>
      <c r="G119" s="61"/>
      <c r="H119" s="62"/>
      <c r="I119" s="86"/>
      <c r="J119" s="86"/>
      <c r="K119" s="6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</row>
    <row r="120" spans="1:39" s="5" customFormat="1" ht="20.100000000000001" customHeight="1">
      <c r="A120" s="96"/>
      <c r="B120" s="94"/>
      <c r="C120" s="94"/>
      <c r="D120" s="97"/>
      <c r="E120" s="92" t="s">
        <v>78</v>
      </c>
      <c r="F120" s="98"/>
      <c r="G120" s="61"/>
      <c r="H120" s="98"/>
      <c r="I120" s="86"/>
      <c r="J120" s="86"/>
      <c r="K120" s="6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</row>
    <row r="121" spans="1:39" s="5" customFormat="1" ht="20.100000000000001" customHeight="1">
      <c r="A121" s="96"/>
      <c r="B121" s="94"/>
      <c r="C121" s="94"/>
      <c r="D121" s="59"/>
      <c r="E121" s="92" t="s">
        <v>39</v>
      </c>
      <c r="F121" s="98"/>
      <c r="G121" s="61"/>
      <c r="H121" s="98"/>
      <c r="I121" s="86"/>
      <c r="J121" s="86"/>
      <c r="K121" s="6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</row>
    <row r="122" spans="1:39" s="5" customFormat="1" ht="20.100000000000001" customHeight="1">
      <c r="A122" s="94"/>
      <c r="B122" s="94"/>
      <c r="C122" s="94"/>
      <c r="D122" s="59"/>
      <c r="E122" s="87" t="s">
        <v>40</v>
      </c>
      <c r="F122" s="63"/>
      <c r="G122" s="61"/>
      <c r="H122" s="63"/>
      <c r="I122" s="86"/>
      <c r="J122" s="86"/>
      <c r="K122" s="6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</row>
    <row r="123" spans="1:39" s="5" customFormat="1" ht="20.100000000000001" customHeight="1">
      <c r="A123" s="76"/>
      <c r="B123" s="94"/>
      <c r="C123" s="94"/>
      <c r="D123" s="59"/>
      <c r="E123" s="92"/>
      <c r="F123" s="63"/>
      <c r="G123" s="61"/>
      <c r="H123" s="63"/>
      <c r="I123" s="63"/>
      <c r="J123" s="63"/>
      <c r="K123" s="6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</row>
    <row r="124" spans="1:39" s="5" customFormat="1" ht="20.100000000000001" customHeight="1">
      <c r="A124" s="76"/>
      <c r="B124" s="94"/>
      <c r="C124" s="94"/>
      <c r="D124" s="59"/>
      <c r="E124" s="88"/>
      <c r="F124" s="63"/>
      <c r="G124" s="61"/>
      <c r="H124" s="63"/>
      <c r="I124" s="63"/>
      <c r="J124" s="63"/>
      <c r="K124" s="6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</row>
    <row r="125" spans="1:39" s="5" customFormat="1" ht="20.100000000000001" customHeight="1">
      <c r="A125" s="76"/>
      <c r="B125" s="94"/>
      <c r="C125" s="94"/>
      <c r="D125" s="59"/>
      <c r="E125" s="88"/>
      <c r="F125" s="63"/>
      <c r="G125" s="61"/>
      <c r="H125" s="63"/>
      <c r="I125" s="63"/>
      <c r="J125" s="63"/>
      <c r="K125" s="62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</row>
    <row r="126" spans="1:39" s="5" customFormat="1" ht="20.100000000000001" customHeight="1">
      <c r="A126" s="65"/>
      <c r="B126" s="72"/>
      <c r="C126" s="72"/>
      <c r="D126" s="88"/>
      <c r="E126" s="88"/>
      <c r="F126" s="88"/>
      <c r="G126" s="88"/>
      <c r="H126" s="88"/>
      <c r="I126" s="88"/>
      <c r="J126" s="88"/>
      <c r="K126" s="88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</row>
    <row r="127" spans="1:39" s="5" customFormat="1" ht="20.100000000000001" customHeight="1">
      <c r="A127" s="65"/>
      <c r="B127" s="72"/>
      <c r="C127" s="72"/>
      <c r="D127" s="88"/>
      <c r="E127" s="88"/>
      <c r="F127" s="88"/>
      <c r="G127" s="88"/>
      <c r="H127" s="88"/>
      <c r="I127" s="88"/>
      <c r="J127" s="88"/>
      <c r="K127" s="88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</row>
    <row r="128" spans="1:39" s="5" customFormat="1" ht="20.100000000000001" customHeight="1">
      <c r="A128" s="65"/>
      <c r="B128" s="72"/>
      <c r="C128" s="73"/>
      <c r="D128" s="97"/>
      <c r="E128" s="60"/>
      <c r="F128" s="89"/>
      <c r="G128" s="90"/>
      <c r="H128" s="89"/>
      <c r="I128" s="63"/>
      <c r="J128" s="63"/>
      <c r="K128" s="64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</row>
    <row r="129" spans="1:39" s="5" customFormat="1" ht="20.100000000000001" customHeight="1">
      <c r="A129" s="65"/>
      <c r="B129" s="72"/>
      <c r="C129" s="73"/>
      <c r="D129" s="97"/>
      <c r="E129" s="60"/>
      <c r="F129" s="89"/>
      <c r="G129" s="90"/>
      <c r="H129" s="89"/>
      <c r="I129" s="63"/>
      <c r="J129" s="63"/>
      <c r="K129" s="64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</row>
    <row r="130" spans="1:39" ht="1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10"/>
      <c r="M130" s="10"/>
    </row>
    <row r="131" spans="1:39" ht="15" customHeight="1">
      <c r="A131" s="4"/>
      <c r="B131" s="4"/>
      <c r="C131" s="4"/>
      <c r="D131" s="4"/>
      <c r="F131" s="4"/>
      <c r="G131" s="4"/>
      <c r="H131" s="4"/>
      <c r="I131" s="4"/>
      <c r="J131" s="4"/>
      <c r="K131" s="4"/>
      <c r="L131" s="10"/>
      <c r="M131" s="10"/>
    </row>
    <row r="132" spans="1:39" ht="15" customHeight="1">
      <c r="A132" s="4"/>
      <c r="B132" s="4"/>
      <c r="C132" s="4"/>
      <c r="D132" s="4"/>
      <c r="F132" s="4"/>
      <c r="G132" s="4"/>
      <c r="H132" s="4"/>
      <c r="I132" s="4"/>
      <c r="J132" s="4"/>
      <c r="K132" s="4"/>
      <c r="L132" s="10"/>
      <c r="M132" s="10"/>
    </row>
    <row r="133" spans="1:39" ht="15" customHeight="1">
      <c r="A133" s="4"/>
      <c r="B133" s="4"/>
      <c r="C133" s="4"/>
      <c r="D133" s="4"/>
      <c r="F133" s="4"/>
      <c r="G133" s="4"/>
      <c r="H133" s="4"/>
      <c r="I133" s="4"/>
      <c r="J133" s="4"/>
      <c r="K133" s="4"/>
      <c r="L133" s="10"/>
      <c r="M133" s="10"/>
    </row>
    <row r="134" spans="1:39" ht="15" customHeight="1">
      <c r="A134" s="4"/>
      <c r="B134" s="4"/>
      <c r="C134" s="4"/>
      <c r="D134" s="4"/>
      <c r="F134" s="4"/>
      <c r="G134" s="4"/>
      <c r="H134" s="4"/>
      <c r="I134" s="4"/>
      <c r="J134" s="4"/>
      <c r="K134" s="4"/>
      <c r="L134" s="10"/>
      <c r="M134" s="10"/>
    </row>
    <row r="135" spans="1:39" ht="15" customHeight="1">
      <c r="A135" s="4"/>
      <c r="B135" s="4"/>
      <c r="C135" s="4"/>
      <c r="D135" s="4"/>
      <c r="F135" s="4"/>
      <c r="G135" s="4"/>
      <c r="H135" s="4"/>
      <c r="I135" s="4"/>
      <c r="J135" s="4"/>
      <c r="K135" s="4"/>
      <c r="L135" s="10"/>
      <c r="M135" s="10"/>
    </row>
    <row r="136" spans="1:39" ht="15" customHeight="1">
      <c r="A136" s="4"/>
      <c r="B136" s="4"/>
      <c r="C136" s="4"/>
      <c r="D136" s="4"/>
      <c r="F136" s="4"/>
      <c r="G136" s="4"/>
      <c r="H136" s="4"/>
      <c r="I136" s="4"/>
      <c r="J136" s="4"/>
      <c r="K136" s="4"/>
      <c r="L136" s="10"/>
      <c r="M136" s="10"/>
    </row>
    <row r="137" spans="1:39" ht="15" customHeight="1">
      <c r="A137" s="4"/>
      <c r="B137" s="4"/>
      <c r="C137" s="4"/>
      <c r="D137" s="4"/>
      <c r="F137" s="4"/>
      <c r="G137" s="4"/>
      <c r="H137" s="4"/>
      <c r="I137" s="4"/>
      <c r="J137" s="4"/>
      <c r="K137" s="4"/>
      <c r="L137" s="10"/>
      <c r="M137" s="10"/>
    </row>
    <row r="138" spans="1:39" ht="15" customHeight="1">
      <c r="A138" s="4"/>
      <c r="B138" s="4"/>
      <c r="C138" s="4"/>
      <c r="D138" s="4"/>
      <c r="F138" s="4"/>
      <c r="G138" s="4"/>
      <c r="H138" s="4"/>
      <c r="I138" s="4"/>
      <c r="J138" s="4"/>
      <c r="K138" s="4"/>
    </row>
    <row r="139" spans="1:39" s="8" customFormat="1" ht="1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1:39" s="5" customFormat="1" ht="1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</row>
    <row r="141" spans="1:39" ht="15" customHeight="1">
      <c r="A141" s="4"/>
      <c r="B141" s="4"/>
      <c r="C141" s="4"/>
      <c r="D141" s="4"/>
      <c r="F141" s="4"/>
      <c r="G141" s="4"/>
      <c r="H141" s="4"/>
      <c r="I141" s="4"/>
      <c r="J141" s="4"/>
      <c r="K141" s="4"/>
    </row>
    <row r="142" spans="1:39" ht="15" customHeight="1">
      <c r="A142" s="4"/>
      <c r="B142" s="4"/>
      <c r="C142" s="4"/>
      <c r="D142" s="4"/>
      <c r="F142" s="4"/>
      <c r="G142" s="4"/>
      <c r="H142" s="4"/>
      <c r="I142" s="4"/>
      <c r="J142" s="4"/>
      <c r="K142" s="4"/>
    </row>
    <row r="143" spans="1:39" ht="15" customHeight="1">
      <c r="A143" s="4"/>
      <c r="B143" s="4"/>
      <c r="C143" s="4"/>
      <c r="D143" s="4"/>
      <c r="F143" s="4"/>
      <c r="G143" s="4"/>
      <c r="H143" s="4"/>
      <c r="I143" s="4"/>
      <c r="J143" s="4"/>
      <c r="K143" s="4"/>
    </row>
    <row r="144" spans="1:39" ht="15" customHeight="1">
      <c r="A144" s="4"/>
      <c r="B144" s="4"/>
      <c r="C144" s="4"/>
      <c r="D144" s="4"/>
      <c r="F144" s="4"/>
      <c r="G144" s="4"/>
      <c r="H144" s="4"/>
      <c r="I144" s="4"/>
      <c r="J144" s="4"/>
      <c r="K144" s="4"/>
    </row>
    <row r="145" spans="1:11" ht="15" customHeight="1">
      <c r="A145" s="4"/>
      <c r="B145" s="4"/>
      <c r="C145" s="4"/>
      <c r="D145" s="4"/>
      <c r="F145" s="4"/>
      <c r="G145" s="4"/>
      <c r="H145" s="4"/>
      <c r="I145" s="4"/>
      <c r="J145" s="4"/>
      <c r="K145" s="4"/>
    </row>
    <row r="146" spans="1:11" ht="15" customHeight="1">
      <c r="A146" s="4"/>
      <c r="B146" s="4"/>
      <c r="C146" s="4"/>
      <c r="D146" s="4"/>
      <c r="F146" s="4"/>
      <c r="G146" s="4"/>
      <c r="H146" s="4"/>
      <c r="I146" s="4"/>
      <c r="J146" s="4"/>
      <c r="K146" s="4"/>
    </row>
    <row r="147" spans="1:11" ht="15" customHeight="1">
      <c r="A147" s="4"/>
      <c r="B147" s="4"/>
      <c r="C147" s="4"/>
      <c r="D147" s="4"/>
      <c r="F147" s="4"/>
      <c r="G147" s="4"/>
      <c r="H147" s="4"/>
      <c r="I147" s="4"/>
      <c r="J147" s="4"/>
      <c r="K147" s="4"/>
    </row>
    <row r="148" spans="1:11" ht="15" customHeight="1">
      <c r="A148" s="4"/>
      <c r="B148" s="4"/>
      <c r="C148" s="4"/>
      <c r="D148" s="4"/>
      <c r="F148" s="4"/>
      <c r="G148" s="4"/>
      <c r="H148" s="4"/>
      <c r="I148" s="4"/>
      <c r="J148" s="4"/>
      <c r="K148" s="4"/>
    </row>
    <row r="149" spans="1:11" ht="15" customHeight="1">
      <c r="A149" s="4"/>
      <c r="B149" s="4"/>
      <c r="C149" s="4"/>
      <c r="D149" s="4"/>
      <c r="F149" s="4"/>
      <c r="G149" s="4"/>
      <c r="H149" s="4"/>
      <c r="I149" s="4"/>
      <c r="J149" s="4"/>
      <c r="K149" s="4"/>
    </row>
    <row r="150" spans="1:11" ht="15" customHeight="1">
      <c r="A150" s="4"/>
      <c r="B150" s="4"/>
      <c r="C150" s="4"/>
      <c r="D150" s="4"/>
      <c r="F150" s="4"/>
      <c r="G150" s="4"/>
      <c r="H150" s="4"/>
      <c r="I150" s="4"/>
      <c r="J150" s="4"/>
      <c r="K150" s="4"/>
    </row>
    <row r="151" spans="1:11" ht="15" customHeight="1">
      <c r="A151" s="4"/>
      <c r="B151" s="4"/>
      <c r="C151" s="4"/>
      <c r="D151" s="4"/>
      <c r="F151" s="4"/>
      <c r="G151" s="4"/>
      <c r="H151" s="4"/>
      <c r="I151" s="4"/>
      <c r="J151" s="4"/>
      <c r="K151" s="4"/>
    </row>
    <row r="152" spans="1:11" ht="1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 customHeight="1">
      <c r="A154" s="4"/>
      <c r="B154" s="4"/>
      <c r="C154" s="4"/>
      <c r="D154" s="4"/>
      <c r="F154" s="4"/>
      <c r="G154" s="4"/>
      <c r="H154" s="4"/>
      <c r="I154" s="4"/>
      <c r="J154" s="4"/>
      <c r="K154" s="4"/>
    </row>
    <row r="155" spans="1:11" ht="15" customHeight="1">
      <c r="A155" s="4"/>
      <c r="B155" s="4"/>
      <c r="C155" s="4"/>
      <c r="D155" s="4"/>
      <c r="F155" s="4"/>
      <c r="G155" s="4"/>
      <c r="H155" s="4"/>
      <c r="I155" s="4"/>
      <c r="J155" s="4"/>
      <c r="K155" s="4"/>
    </row>
    <row r="156" spans="1:11" ht="15" customHeight="1">
      <c r="A156" s="4"/>
      <c r="B156" s="4"/>
      <c r="C156" s="4"/>
      <c r="D156" s="4"/>
      <c r="F156" s="4"/>
      <c r="G156" s="4"/>
      <c r="H156" s="4"/>
      <c r="I156" s="4"/>
      <c r="J156" s="4"/>
      <c r="K156" s="4"/>
    </row>
    <row r="157" spans="1:11" ht="1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 customHeight="1">
      <c r="A158" s="4"/>
      <c r="B158" s="4"/>
      <c r="C158" s="4"/>
      <c r="D158" s="4"/>
      <c r="F158" s="4"/>
      <c r="G158" s="4"/>
      <c r="H158" s="4"/>
      <c r="I158" s="4"/>
      <c r="J158" s="4"/>
      <c r="K158" s="4"/>
    </row>
    <row r="159" spans="1:11" ht="15" customHeight="1">
      <c r="A159" s="4"/>
      <c r="B159" s="4"/>
      <c r="C159" s="4"/>
      <c r="D159" s="4"/>
      <c r="F159" s="4"/>
      <c r="G159" s="4"/>
      <c r="H159" s="4"/>
      <c r="I159" s="4"/>
      <c r="J159" s="4"/>
      <c r="K159" s="4"/>
    </row>
    <row r="160" spans="1:11" ht="15" customHeight="1">
      <c r="A160" s="4"/>
      <c r="B160" s="4"/>
      <c r="C160" s="4"/>
      <c r="D160" s="4"/>
      <c r="F160" s="4"/>
      <c r="G160" s="4"/>
      <c r="H160" s="4"/>
      <c r="I160" s="4"/>
      <c r="J160" s="4"/>
      <c r="K160" s="4"/>
    </row>
    <row r="161" spans="1:39" ht="15" customHeight="1">
      <c r="A161" s="4"/>
      <c r="B161" s="4"/>
      <c r="C161" s="4"/>
      <c r="D161" s="4"/>
      <c r="F161" s="4"/>
      <c r="G161" s="4"/>
      <c r="H161" s="4"/>
      <c r="I161" s="4"/>
      <c r="J161" s="4"/>
      <c r="K161" s="4"/>
    </row>
    <row r="162" spans="1:39" s="8" customFormat="1" ht="1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</row>
    <row r="163" spans="1:39" s="8" customFormat="1" ht="1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</row>
    <row r="164" spans="1:39" ht="15" customHeight="1">
      <c r="A164" s="4"/>
      <c r="B164" s="4"/>
      <c r="C164" s="4"/>
      <c r="D164" s="4"/>
      <c r="F164" s="4"/>
      <c r="G164" s="4"/>
      <c r="H164" s="4"/>
      <c r="I164" s="4"/>
      <c r="J164" s="4"/>
      <c r="K164" s="4"/>
    </row>
    <row r="165" spans="1:39" ht="15" customHeight="1">
      <c r="A165" s="4"/>
      <c r="B165" s="4"/>
      <c r="C165" s="4"/>
      <c r="D165" s="4"/>
      <c r="F165" s="4"/>
      <c r="G165" s="4"/>
      <c r="H165" s="4"/>
      <c r="I165" s="4"/>
      <c r="J165" s="4"/>
      <c r="K165" s="4"/>
    </row>
    <row r="166" spans="1:39" ht="15" customHeight="1">
      <c r="A166" s="4"/>
      <c r="B166" s="4"/>
      <c r="C166" s="4"/>
      <c r="D166" s="4"/>
      <c r="F166" s="4"/>
      <c r="G166" s="4"/>
      <c r="H166" s="4"/>
      <c r="I166" s="4"/>
      <c r="J166" s="4"/>
      <c r="K166" s="4"/>
    </row>
    <row r="167" spans="1:39" s="8" customFormat="1" ht="1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</row>
    <row r="168" spans="1:39" ht="15" customHeight="1">
      <c r="A168" s="4"/>
      <c r="B168" s="4"/>
      <c r="C168" s="4"/>
      <c r="D168" s="4"/>
      <c r="F168" s="4"/>
      <c r="G168" s="4"/>
      <c r="H168" s="4"/>
      <c r="I168" s="4"/>
      <c r="J168" s="4"/>
      <c r="K168" s="4"/>
    </row>
    <row r="169" spans="1:39" ht="15" customHeight="1">
      <c r="A169" s="4"/>
      <c r="B169" s="4"/>
      <c r="C169" s="4"/>
      <c r="D169" s="4"/>
      <c r="F169" s="4"/>
      <c r="G169" s="4"/>
      <c r="H169" s="4"/>
      <c r="I169" s="4"/>
      <c r="J169" s="4"/>
      <c r="K169" s="4"/>
    </row>
    <row r="170" spans="1:39" ht="15" customHeight="1">
      <c r="A170" s="4"/>
      <c r="B170" s="4"/>
      <c r="C170" s="4"/>
      <c r="D170" s="4"/>
      <c r="F170" s="4"/>
      <c r="G170" s="4"/>
      <c r="H170" s="4"/>
      <c r="I170" s="4"/>
      <c r="J170" s="4"/>
      <c r="K170" s="4"/>
    </row>
    <row r="171" spans="1:39" ht="15" customHeight="1">
      <c r="A171" s="4"/>
      <c r="B171" s="4"/>
      <c r="C171" s="4"/>
      <c r="D171" s="4"/>
      <c r="F171" s="4"/>
      <c r="G171" s="4"/>
      <c r="H171" s="4"/>
      <c r="I171" s="4"/>
      <c r="J171" s="4"/>
      <c r="K171" s="4"/>
    </row>
    <row r="172" spans="1:39" ht="15" customHeight="1">
      <c r="A172" s="4"/>
      <c r="B172" s="4"/>
      <c r="C172" s="4"/>
      <c r="D172" s="4"/>
      <c r="F172" s="4"/>
      <c r="G172" s="4"/>
      <c r="H172" s="4"/>
      <c r="I172" s="4"/>
      <c r="J172" s="4"/>
      <c r="K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5" customHeight="1">
      <c r="A173" s="4"/>
      <c r="B173" s="4"/>
      <c r="C173" s="4"/>
      <c r="D173" s="4"/>
      <c r="F173" s="4"/>
      <c r="G173" s="4"/>
      <c r="H173" s="4"/>
      <c r="I173" s="4"/>
      <c r="J173" s="4"/>
      <c r="K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5" customHeight="1">
      <c r="A174" s="4"/>
      <c r="B174" s="4"/>
      <c r="C174" s="4"/>
      <c r="D174" s="4"/>
      <c r="F174" s="4"/>
      <c r="G174" s="4"/>
      <c r="H174" s="4"/>
      <c r="I174" s="4"/>
      <c r="J174" s="4"/>
      <c r="K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5" customHeight="1">
      <c r="A175" s="4"/>
      <c r="B175" s="4"/>
      <c r="C175" s="4"/>
      <c r="D175" s="4"/>
      <c r="F175" s="4"/>
      <c r="G175" s="4"/>
      <c r="H175" s="4"/>
      <c r="I175" s="4"/>
      <c r="J175" s="4"/>
      <c r="K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</row>
    <row r="176" spans="1:39" ht="15" customHeight="1">
      <c r="A176" s="4"/>
      <c r="B176" s="4"/>
      <c r="C176" s="4"/>
      <c r="D176" s="4"/>
      <c r="F176" s="4"/>
      <c r="G176" s="4"/>
      <c r="H176" s="4"/>
      <c r="I176" s="4"/>
      <c r="J176" s="4"/>
      <c r="K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</row>
    <row r="177" spans="1:39" ht="15" customHeight="1">
      <c r="A177" s="4"/>
      <c r="B177" s="4"/>
      <c r="C177" s="4"/>
      <c r="D177" s="4"/>
      <c r="F177" s="4"/>
      <c r="G177" s="4"/>
      <c r="H177" s="4"/>
      <c r="I177" s="4"/>
      <c r="J177" s="4"/>
      <c r="K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</row>
    <row r="178" spans="1:39" ht="15" customHeight="1">
      <c r="A178" s="4"/>
      <c r="B178" s="4"/>
      <c r="C178" s="4"/>
      <c r="D178" s="4"/>
      <c r="F178" s="4"/>
      <c r="G178" s="4"/>
      <c r="H178" s="4"/>
      <c r="I178" s="4"/>
      <c r="J178" s="4"/>
      <c r="K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</row>
    <row r="179" spans="1:39" ht="15" customHeight="1">
      <c r="A179" s="4"/>
      <c r="B179" s="4"/>
      <c r="C179" s="4"/>
      <c r="D179" s="4"/>
      <c r="F179" s="4"/>
      <c r="G179" s="4"/>
      <c r="H179" s="4"/>
      <c r="I179" s="4"/>
      <c r="J179" s="4"/>
      <c r="K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</row>
    <row r="180" spans="1:39" ht="15" customHeight="1">
      <c r="A180" s="4"/>
      <c r="B180" s="4"/>
      <c r="C180" s="4"/>
      <c r="D180" s="4"/>
      <c r="F180" s="4"/>
      <c r="G180" s="4"/>
      <c r="H180" s="4"/>
      <c r="I180" s="4"/>
      <c r="J180" s="4"/>
      <c r="K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 spans="1:39" ht="15" customHeight="1">
      <c r="A181" s="4"/>
      <c r="B181" s="4"/>
      <c r="C181" s="4"/>
      <c r="D181" s="4"/>
      <c r="F181" s="4"/>
      <c r="G181" s="4"/>
      <c r="H181" s="4"/>
      <c r="I181" s="4"/>
      <c r="J181" s="4"/>
      <c r="K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  <row r="182" spans="1:39" ht="15" customHeight="1">
      <c r="A182" s="4"/>
      <c r="B182" s="4"/>
      <c r="C182" s="4"/>
      <c r="D182" s="4"/>
      <c r="F182" s="4"/>
      <c r="G182" s="4"/>
      <c r="H182" s="4"/>
      <c r="I182" s="4"/>
      <c r="J182" s="4"/>
      <c r="K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5" customHeight="1">
      <c r="A183" s="4"/>
      <c r="B183" s="4"/>
      <c r="C183" s="4"/>
      <c r="D183" s="4"/>
      <c r="F183" s="4"/>
      <c r="G183" s="4"/>
      <c r="H183" s="4"/>
      <c r="I183" s="4"/>
      <c r="J183" s="4"/>
      <c r="K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5" customHeight="1">
      <c r="A184" s="4"/>
      <c r="B184" s="4"/>
      <c r="C184" s="4"/>
      <c r="D184" s="4"/>
      <c r="F184" s="4"/>
      <c r="G184" s="4"/>
      <c r="H184" s="4"/>
      <c r="I184" s="4"/>
      <c r="J184" s="4"/>
      <c r="K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5" customHeight="1">
      <c r="A185" s="4"/>
      <c r="B185" s="4"/>
      <c r="C185" s="4"/>
      <c r="D185" s="4"/>
      <c r="F185" s="4"/>
      <c r="G185" s="4"/>
      <c r="H185" s="4"/>
      <c r="I185" s="4"/>
      <c r="J185" s="4"/>
      <c r="K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  <row r="186" spans="1:39" ht="15" customHeight="1">
      <c r="A186" s="4"/>
      <c r="B186" s="4"/>
      <c r="C186" s="4"/>
      <c r="D186" s="4"/>
      <c r="F186" s="4"/>
      <c r="G186" s="4"/>
      <c r="H186" s="4"/>
      <c r="I186" s="4"/>
      <c r="J186" s="4"/>
      <c r="K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</row>
    <row r="187" spans="1:39" ht="15" customHeight="1">
      <c r="A187" s="4"/>
      <c r="B187" s="4"/>
      <c r="C187" s="4"/>
      <c r="D187" s="4"/>
      <c r="F187" s="4"/>
      <c r="G187" s="4"/>
      <c r="H187" s="4"/>
      <c r="I187" s="4"/>
      <c r="J187" s="4"/>
      <c r="K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</row>
    <row r="188" spans="1:39" ht="15" customHeight="1">
      <c r="A188" s="4"/>
      <c r="B188" s="4"/>
      <c r="C188" s="4"/>
      <c r="D188" s="4"/>
      <c r="F188" s="4"/>
      <c r="G188" s="4"/>
      <c r="H188" s="4"/>
      <c r="I188" s="4"/>
      <c r="J188" s="4"/>
      <c r="K188" s="4"/>
    </row>
    <row r="189" spans="1:39" ht="15" customHeight="1">
      <c r="A189" s="4"/>
      <c r="B189" s="4"/>
      <c r="C189" s="4"/>
      <c r="D189" s="4"/>
      <c r="F189" s="4"/>
      <c r="G189" s="4"/>
      <c r="H189" s="4"/>
      <c r="I189" s="4"/>
      <c r="J189" s="4"/>
      <c r="K189" s="4"/>
    </row>
    <row r="190" spans="1:39" ht="15" customHeight="1">
      <c r="A190" s="4"/>
      <c r="B190" s="4"/>
      <c r="C190" s="4"/>
      <c r="D190" s="4"/>
      <c r="F190" s="4"/>
      <c r="G190" s="4"/>
      <c r="H190" s="4"/>
      <c r="I190" s="4"/>
      <c r="J190" s="4"/>
      <c r="K190" s="4"/>
    </row>
    <row r="191" spans="1:39" ht="15" customHeight="1">
      <c r="A191" s="4"/>
      <c r="B191" s="4"/>
      <c r="C191" s="4"/>
      <c r="D191" s="4"/>
      <c r="F191" s="4"/>
      <c r="G191" s="4"/>
      <c r="H191" s="4"/>
      <c r="I191" s="4"/>
      <c r="J191" s="4"/>
      <c r="K191" s="4"/>
    </row>
    <row r="192" spans="1:39" ht="15" customHeight="1">
      <c r="A192" s="4"/>
      <c r="B192" s="4"/>
      <c r="C192" s="4"/>
      <c r="D192" s="4"/>
      <c r="F192" s="4"/>
      <c r="G192" s="4"/>
      <c r="H192" s="4"/>
      <c r="I192" s="4"/>
      <c r="J192" s="4"/>
      <c r="K192" s="4"/>
    </row>
    <row r="193" spans="1:39" ht="1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39" ht="1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39" ht="1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39" ht="15" customHeight="1">
      <c r="A196" s="4"/>
      <c r="B196" s="4"/>
      <c r="C196" s="4"/>
      <c r="D196" s="4"/>
      <c r="F196" s="4"/>
      <c r="G196" s="4"/>
      <c r="H196" s="4"/>
      <c r="I196" s="4"/>
      <c r="J196" s="4"/>
      <c r="K196" s="4"/>
    </row>
    <row r="197" spans="1:39" ht="15" customHeight="1">
      <c r="A197" s="4"/>
      <c r="B197" s="4"/>
      <c r="C197" s="4"/>
      <c r="D197" s="4"/>
      <c r="F197" s="4"/>
      <c r="G197" s="4"/>
      <c r="H197" s="4"/>
      <c r="I197" s="4"/>
      <c r="J197" s="4"/>
      <c r="K197" s="4"/>
    </row>
    <row r="198" spans="1:39" ht="15" customHeight="1">
      <c r="A198" s="4"/>
      <c r="B198" s="4"/>
      <c r="C198" s="4"/>
      <c r="D198" s="4"/>
      <c r="F198" s="4"/>
      <c r="G198" s="4"/>
      <c r="H198" s="4"/>
      <c r="I198" s="4"/>
      <c r="J198" s="4"/>
      <c r="K198" s="4"/>
    </row>
    <row r="199" spans="1:39" ht="15" customHeight="1">
      <c r="A199" s="4"/>
      <c r="B199" s="4"/>
      <c r="C199" s="4"/>
      <c r="D199" s="4"/>
      <c r="F199" s="4"/>
      <c r="G199" s="4"/>
      <c r="H199" s="4"/>
      <c r="I199" s="4"/>
      <c r="J199" s="4"/>
      <c r="K199" s="4"/>
    </row>
    <row r="200" spans="1:39" ht="1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39" ht="15" customHeight="1">
      <c r="A201" s="4"/>
      <c r="B201" s="4"/>
      <c r="C201" s="4"/>
      <c r="D201" s="4"/>
      <c r="F201" s="4"/>
      <c r="G201" s="4"/>
      <c r="H201" s="4"/>
      <c r="I201" s="4"/>
      <c r="J201" s="4"/>
      <c r="K201" s="4"/>
    </row>
    <row r="202" spans="1:39" ht="15" customHeight="1">
      <c r="A202" s="4"/>
      <c r="B202" s="4"/>
      <c r="C202" s="4"/>
      <c r="D202" s="4"/>
      <c r="F202" s="4"/>
      <c r="G202" s="4"/>
      <c r="H202" s="4"/>
      <c r="I202" s="4"/>
      <c r="J202" s="4"/>
      <c r="K202" s="4"/>
    </row>
    <row r="203" spans="1:39" s="8" customFormat="1" ht="1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</row>
    <row r="204" spans="1:39" s="8" customFormat="1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</row>
    <row r="205" spans="1:39" s="8" customFormat="1" ht="1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</row>
    <row r="206" spans="1:39" ht="15" customHeight="1">
      <c r="A206" s="4"/>
      <c r="B206" s="4"/>
      <c r="C206" s="4"/>
      <c r="D206" s="4"/>
      <c r="F206" s="4"/>
      <c r="G206" s="4"/>
      <c r="H206" s="4"/>
      <c r="I206" s="4"/>
      <c r="J206" s="4"/>
      <c r="K206" s="4"/>
    </row>
    <row r="207" spans="1:39" ht="15" customHeight="1">
      <c r="A207" s="4"/>
      <c r="B207" s="4"/>
      <c r="C207" s="4"/>
      <c r="D207" s="4"/>
      <c r="F207" s="4"/>
      <c r="G207" s="4"/>
      <c r="H207" s="4"/>
      <c r="I207" s="4"/>
      <c r="J207" s="4"/>
      <c r="K207" s="4"/>
    </row>
    <row r="208" spans="1:39" ht="15" customHeight="1">
      <c r="A208" s="4"/>
      <c r="B208" s="4"/>
      <c r="C208" s="4"/>
      <c r="D208" s="4"/>
      <c r="F208" s="4"/>
      <c r="G208" s="4"/>
      <c r="H208" s="4"/>
      <c r="I208" s="4"/>
      <c r="J208" s="4"/>
      <c r="K208" s="4"/>
    </row>
    <row r="209" spans="1:39" ht="15" customHeight="1">
      <c r="A209" s="4"/>
      <c r="B209" s="4"/>
      <c r="C209" s="4"/>
      <c r="D209" s="4"/>
      <c r="F209" s="4"/>
      <c r="G209" s="4"/>
      <c r="H209" s="4"/>
      <c r="I209" s="4"/>
      <c r="J209" s="4"/>
      <c r="K209" s="4"/>
    </row>
    <row r="210" spans="1:39" s="7" customFormat="1" ht="1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 spans="1:39" ht="15" customHeight="1">
      <c r="A211" s="4"/>
      <c r="B211" s="4"/>
      <c r="C211" s="4"/>
      <c r="D211" s="4"/>
      <c r="F211" s="4"/>
      <c r="G211" s="4"/>
      <c r="H211" s="4"/>
      <c r="I211" s="4"/>
      <c r="J211" s="4"/>
      <c r="K211" s="4"/>
    </row>
    <row r="212" spans="1:39" ht="15" customHeight="1">
      <c r="A212" s="4"/>
      <c r="B212" s="4"/>
      <c r="C212" s="4"/>
      <c r="D212" s="4"/>
      <c r="F212" s="4"/>
      <c r="G212" s="4"/>
      <c r="H212" s="4"/>
      <c r="I212" s="4"/>
      <c r="J212" s="4"/>
      <c r="K212" s="4"/>
    </row>
    <row r="213" spans="1:39" ht="15" customHeight="1">
      <c r="A213" s="4"/>
      <c r="B213" s="4"/>
      <c r="C213" s="4"/>
      <c r="D213" s="4"/>
      <c r="F213" s="4"/>
      <c r="G213" s="4"/>
      <c r="H213" s="4"/>
      <c r="I213" s="4"/>
      <c r="J213" s="4"/>
      <c r="K213" s="4"/>
    </row>
    <row r="214" spans="1:39" ht="15" customHeight="1">
      <c r="A214" s="4"/>
      <c r="B214" s="4"/>
      <c r="C214" s="4"/>
      <c r="D214" s="4"/>
      <c r="F214" s="4"/>
      <c r="G214" s="4"/>
      <c r="H214" s="4"/>
      <c r="I214" s="4"/>
      <c r="J214" s="4"/>
      <c r="K214" s="4"/>
    </row>
    <row r="215" spans="1:39" ht="15" customHeight="1">
      <c r="A215" s="4"/>
      <c r="B215" s="4"/>
      <c r="C215" s="4"/>
      <c r="D215" s="4"/>
      <c r="F215" s="4"/>
      <c r="G215" s="4"/>
      <c r="H215" s="4"/>
      <c r="I215" s="4"/>
      <c r="J215" s="4"/>
      <c r="K215" s="4"/>
    </row>
    <row r="216" spans="1:39" ht="15" customHeight="1">
      <c r="A216" s="4"/>
      <c r="B216" s="4"/>
      <c r="C216" s="4"/>
      <c r="D216" s="4"/>
      <c r="F216" s="4"/>
      <c r="G216" s="4"/>
      <c r="H216" s="4"/>
      <c r="I216" s="4"/>
      <c r="J216" s="4"/>
      <c r="K216" s="4"/>
    </row>
    <row r="217" spans="1:39" ht="15" customHeight="1">
      <c r="A217" s="4"/>
      <c r="B217" s="4"/>
      <c r="C217" s="4"/>
      <c r="D217" s="4"/>
      <c r="F217" s="4"/>
      <c r="G217" s="4"/>
      <c r="H217" s="4"/>
      <c r="I217" s="4"/>
      <c r="J217" s="4"/>
      <c r="K217" s="4"/>
    </row>
    <row r="218" spans="1:39" ht="15" customHeight="1">
      <c r="A218" s="4"/>
      <c r="B218" s="4"/>
      <c r="C218" s="4"/>
      <c r="D218" s="4"/>
      <c r="F218" s="4"/>
      <c r="G218" s="4"/>
      <c r="H218" s="4"/>
      <c r="I218" s="4"/>
      <c r="J218" s="4"/>
      <c r="K218" s="4"/>
    </row>
    <row r="219" spans="1:39" ht="15" customHeight="1">
      <c r="A219" s="4"/>
      <c r="B219" s="4"/>
      <c r="C219" s="4"/>
      <c r="D219" s="4"/>
      <c r="F219" s="4"/>
      <c r="G219" s="4"/>
      <c r="H219" s="4"/>
      <c r="I219" s="4"/>
      <c r="J219" s="4"/>
      <c r="K219" s="4"/>
    </row>
    <row r="220" spans="1:39" ht="15" customHeight="1">
      <c r="A220" s="4"/>
      <c r="B220" s="4"/>
      <c r="C220" s="4"/>
      <c r="D220" s="4"/>
      <c r="F220" s="4"/>
      <c r="G220" s="4"/>
      <c r="H220" s="4"/>
      <c r="I220" s="4"/>
      <c r="J220" s="4"/>
      <c r="K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</row>
    <row r="221" spans="1:39" ht="15" customHeight="1">
      <c r="A221" s="4"/>
      <c r="B221" s="4"/>
      <c r="C221" s="4"/>
      <c r="D221" s="4"/>
      <c r="F221" s="4"/>
      <c r="G221" s="4"/>
      <c r="H221" s="4"/>
      <c r="I221" s="4"/>
      <c r="J221" s="4"/>
      <c r="K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</row>
    <row r="222" spans="1:39" ht="15" customHeight="1">
      <c r="A222" s="4"/>
      <c r="B222" s="4"/>
      <c r="C222" s="4"/>
      <c r="D222" s="4"/>
      <c r="F222" s="4"/>
      <c r="G222" s="4"/>
      <c r="H222" s="4"/>
      <c r="I222" s="4"/>
      <c r="J222" s="4"/>
      <c r="K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</row>
    <row r="223" spans="1:39" ht="15" customHeight="1">
      <c r="A223" s="4"/>
      <c r="B223" s="4"/>
      <c r="C223" s="4"/>
      <c r="D223" s="4"/>
      <c r="F223" s="4"/>
      <c r="G223" s="4"/>
      <c r="H223" s="4"/>
      <c r="I223" s="4"/>
      <c r="J223" s="4"/>
      <c r="K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</row>
    <row r="224" spans="1:39" ht="15" customHeight="1">
      <c r="A224" s="4"/>
      <c r="B224" s="4"/>
      <c r="C224" s="4"/>
      <c r="D224" s="4"/>
      <c r="F224" s="4"/>
      <c r="G224" s="4"/>
      <c r="H224" s="4"/>
      <c r="I224" s="4"/>
      <c r="J224" s="4"/>
      <c r="K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</row>
    <row r="225" spans="1:39" ht="15" customHeight="1">
      <c r="A225" s="4"/>
      <c r="B225" s="4"/>
      <c r="C225" s="4"/>
      <c r="D225" s="4"/>
      <c r="F225" s="4"/>
      <c r="G225" s="4"/>
      <c r="H225" s="4"/>
      <c r="I225" s="4"/>
      <c r="J225" s="4"/>
      <c r="K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</row>
    <row r="226" spans="1:39" ht="15" customHeight="1">
      <c r="A226" s="4"/>
      <c r="B226" s="4"/>
      <c r="C226" s="4"/>
      <c r="D226" s="4"/>
      <c r="F226" s="4"/>
      <c r="G226" s="4"/>
      <c r="H226" s="4"/>
      <c r="I226" s="4"/>
      <c r="J226" s="4"/>
      <c r="K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</row>
    <row r="227" spans="1:39" ht="15" customHeight="1">
      <c r="A227" s="4"/>
      <c r="B227" s="4"/>
      <c r="C227" s="4"/>
      <c r="D227" s="4"/>
      <c r="F227" s="4"/>
      <c r="G227" s="4"/>
      <c r="H227" s="4"/>
      <c r="I227" s="4"/>
      <c r="J227" s="4"/>
      <c r="K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</row>
    <row r="228" spans="1:39" ht="15" customHeight="1">
      <c r="A228" s="4"/>
      <c r="B228" s="4"/>
      <c r="C228" s="4"/>
      <c r="D228" s="4"/>
      <c r="F228" s="4"/>
      <c r="G228" s="4"/>
      <c r="H228" s="4"/>
      <c r="I228" s="4"/>
      <c r="J228" s="4"/>
      <c r="K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</row>
    <row r="229" spans="1:39" ht="15" customHeight="1">
      <c r="A229" s="4"/>
      <c r="B229" s="4"/>
      <c r="C229" s="4"/>
      <c r="D229" s="4"/>
      <c r="F229" s="4"/>
      <c r="G229" s="4"/>
      <c r="H229" s="4"/>
      <c r="I229" s="4"/>
      <c r="J229" s="4"/>
      <c r="K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</row>
    <row r="230" spans="1:39" ht="15" customHeight="1">
      <c r="A230" s="4"/>
      <c r="B230" s="4"/>
      <c r="C230" s="4"/>
      <c r="D230" s="4"/>
      <c r="F230" s="4"/>
      <c r="G230" s="4"/>
      <c r="H230" s="4"/>
      <c r="I230" s="4"/>
      <c r="J230" s="4"/>
      <c r="K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</row>
    <row r="231" spans="1:39" ht="15" customHeight="1">
      <c r="A231" s="4"/>
      <c r="B231" s="4"/>
      <c r="C231" s="4"/>
      <c r="D231" s="4"/>
      <c r="F231" s="4"/>
      <c r="G231" s="4"/>
      <c r="H231" s="4"/>
      <c r="I231" s="4"/>
      <c r="J231" s="4"/>
      <c r="K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1:39" ht="15" customHeight="1">
      <c r="A232" s="4"/>
      <c r="B232" s="4"/>
      <c r="C232" s="4"/>
      <c r="D232" s="4"/>
      <c r="F232" s="4"/>
      <c r="G232" s="4"/>
      <c r="H232" s="4"/>
      <c r="I232" s="4"/>
      <c r="J232" s="4"/>
      <c r="K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1:39" ht="15" customHeight="1">
      <c r="A233" s="4"/>
      <c r="B233" s="4"/>
      <c r="C233" s="4"/>
      <c r="D233" s="4"/>
      <c r="F233" s="4"/>
      <c r="G233" s="4"/>
      <c r="H233" s="4"/>
      <c r="I233" s="4"/>
      <c r="J233" s="4"/>
      <c r="K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ht="15" customHeight="1">
      <c r="A234" s="4"/>
      <c r="B234" s="4"/>
      <c r="C234" s="4"/>
      <c r="D234" s="4"/>
      <c r="F234" s="4"/>
      <c r="G234" s="4"/>
      <c r="H234" s="4"/>
      <c r="I234" s="4"/>
      <c r="J234" s="4"/>
      <c r="K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</row>
    <row r="235" spans="1:39" ht="15" customHeight="1">
      <c r="A235" s="4"/>
      <c r="B235" s="4"/>
      <c r="C235" s="4"/>
      <c r="D235" s="4"/>
      <c r="F235" s="4"/>
      <c r="G235" s="4"/>
      <c r="H235" s="4"/>
      <c r="I235" s="4"/>
      <c r="J235" s="4"/>
      <c r="K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</row>
    <row r="236" spans="1:39" ht="15" customHeight="1">
      <c r="A236" s="4"/>
      <c r="B236" s="4"/>
      <c r="C236" s="4"/>
      <c r="D236" s="4"/>
      <c r="F236" s="4"/>
      <c r="G236" s="4"/>
      <c r="H236" s="4"/>
      <c r="I236" s="4"/>
      <c r="J236" s="4"/>
      <c r="K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</row>
    <row r="237" spans="1:39" ht="15" customHeight="1">
      <c r="A237" s="4"/>
      <c r="B237" s="4"/>
      <c r="C237" s="4"/>
      <c r="D237" s="4"/>
      <c r="F237" s="4"/>
      <c r="G237" s="4"/>
      <c r="H237" s="4"/>
      <c r="I237" s="4"/>
      <c r="J237" s="4"/>
      <c r="K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</row>
    <row r="238" spans="1:39" ht="15" customHeight="1">
      <c r="A238" s="4"/>
      <c r="B238" s="4"/>
      <c r="C238" s="4"/>
      <c r="D238" s="4"/>
      <c r="F238" s="4"/>
      <c r="G238" s="4"/>
      <c r="H238" s="4"/>
      <c r="I238" s="4"/>
      <c r="J238" s="4"/>
      <c r="K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</row>
    <row r="239" spans="1:39" ht="15" customHeight="1">
      <c r="A239" s="4"/>
      <c r="B239" s="4"/>
      <c r="C239" s="4"/>
      <c r="D239" s="4"/>
      <c r="F239" s="4"/>
      <c r="G239" s="4"/>
      <c r="H239" s="4"/>
      <c r="I239" s="4"/>
      <c r="J239" s="4"/>
      <c r="K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</row>
    <row r="240" spans="1:39" ht="15" customHeight="1">
      <c r="A240" s="4"/>
      <c r="B240" s="4"/>
      <c r="C240" s="4"/>
      <c r="D240" s="4"/>
      <c r="F240" s="4"/>
      <c r="G240" s="4"/>
      <c r="H240" s="4"/>
      <c r="I240" s="4"/>
      <c r="J240" s="4"/>
      <c r="K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</row>
    <row r="241" spans="1:39" ht="15" customHeight="1">
      <c r="A241" s="4"/>
      <c r="B241" s="4"/>
      <c r="C241" s="4"/>
      <c r="D241" s="4"/>
      <c r="F241" s="4"/>
      <c r="G241" s="4"/>
      <c r="H241" s="4"/>
      <c r="I241" s="4"/>
      <c r="J241" s="4"/>
      <c r="K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</row>
    <row r="242" spans="1:39" ht="15" customHeight="1">
      <c r="A242" s="4"/>
      <c r="B242" s="4"/>
      <c r="C242" s="4"/>
      <c r="D242" s="4"/>
      <c r="F242" s="4"/>
      <c r="G242" s="4"/>
      <c r="H242" s="4"/>
      <c r="I242" s="4"/>
      <c r="J242" s="4"/>
      <c r="K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</row>
    <row r="243" spans="1:39" ht="15" customHeight="1">
      <c r="A243" s="4"/>
      <c r="B243" s="4"/>
      <c r="C243" s="4"/>
      <c r="D243" s="4"/>
      <c r="F243" s="4"/>
      <c r="G243" s="4"/>
      <c r="H243" s="4"/>
      <c r="I243" s="4"/>
      <c r="J243" s="4"/>
      <c r="K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</row>
    <row r="244" spans="1:39" ht="15" customHeight="1">
      <c r="A244" s="4"/>
      <c r="B244" s="4"/>
      <c r="C244" s="4"/>
      <c r="D244" s="4"/>
      <c r="F244" s="4"/>
      <c r="G244" s="4"/>
      <c r="H244" s="4"/>
      <c r="I244" s="4"/>
      <c r="J244" s="4"/>
      <c r="K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</row>
    <row r="245" spans="1:39" ht="15" customHeight="1">
      <c r="A245" s="4"/>
      <c r="B245" s="4"/>
      <c r="C245" s="4"/>
      <c r="D245" s="4"/>
      <c r="F245" s="4"/>
      <c r="G245" s="4"/>
      <c r="H245" s="4"/>
      <c r="I245" s="4"/>
      <c r="J245" s="4"/>
      <c r="K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</row>
    <row r="246" spans="1:39" ht="15" customHeight="1">
      <c r="A246" s="4"/>
      <c r="B246" s="4"/>
      <c r="C246" s="4"/>
      <c r="D246" s="4"/>
      <c r="F246" s="4"/>
      <c r="G246" s="4"/>
      <c r="H246" s="4"/>
      <c r="I246" s="4"/>
      <c r="J246" s="4"/>
      <c r="K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</row>
    <row r="247" spans="1:39" ht="15" customHeight="1">
      <c r="A247" s="4"/>
      <c r="B247" s="4"/>
      <c r="C247" s="4"/>
      <c r="D247" s="4"/>
      <c r="F247" s="4"/>
      <c r="G247" s="4"/>
      <c r="H247" s="4"/>
      <c r="I247" s="4"/>
      <c r="J247" s="4"/>
      <c r="K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</row>
    <row r="248" spans="1:39" ht="15" customHeight="1">
      <c r="A248" s="4"/>
      <c r="B248" s="4"/>
      <c r="C248" s="4"/>
      <c r="D248" s="4"/>
      <c r="F248" s="4"/>
      <c r="G248" s="4"/>
      <c r="H248" s="4"/>
      <c r="I248" s="4"/>
      <c r="J248" s="4"/>
      <c r="K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</row>
    <row r="249" spans="1:39" ht="15" customHeight="1">
      <c r="A249" s="4"/>
      <c r="B249" s="4"/>
      <c r="C249" s="4"/>
      <c r="D249" s="4"/>
      <c r="F249" s="4"/>
      <c r="G249" s="4"/>
      <c r="H249" s="4"/>
      <c r="I249" s="4"/>
      <c r="J249" s="4"/>
      <c r="K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</row>
    <row r="250" spans="1:39" ht="15" customHeight="1">
      <c r="A250" s="4"/>
      <c r="B250" s="4"/>
      <c r="C250" s="4"/>
      <c r="D250" s="4"/>
      <c r="F250" s="4"/>
      <c r="G250" s="4"/>
      <c r="H250" s="4"/>
      <c r="I250" s="4"/>
      <c r="J250" s="4"/>
      <c r="K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</row>
    <row r="251" spans="1:39" ht="15" customHeight="1">
      <c r="A251" s="4"/>
      <c r="B251" s="4"/>
      <c r="C251" s="4"/>
      <c r="D251" s="4"/>
      <c r="F251" s="4"/>
      <c r="G251" s="4"/>
      <c r="H251" s="4"/>
      <c r="I251" s="4"/>
      <c r="J251" s="4"/>
      <c r="K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</row>
    <row r="252" spans="1:39" ht="15" customHeight="1">
      <c r="A252" s="4"/>
      <c r="B252" s="4"/>
      <c r="C252" s="4"/>
      <c r="D252" s="4"/>
      <c r="F252" s="4"/>
      <c r="G252" s="4"/>
      <c r="H252" s="4"/>
      <c r="I252" s="4"/>
      <c r="J252" s="4"/>
      <c r="K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</row>
    <row r="253" spans="1:39" ht="15" customHeight="1">
      <c r="A253" s="4"/>
      <c r="B253" s="4"/>
      <c r="C253" s="4"/>
      <c r="D253" s="4"/>
      <c r="F253" s="4"/>
      <c r="G253" s="4"/>
      <c r="H253" s="4"/>
      <c r="I253" s="4"/>
      <c r="J253" s="4"/>
      <c r="K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1:39" ht="15" customHeight="1">
      <c r="A254" s="4"/>
      <c r="B254" s="4"/>
      <c r="C254" s="4"/>
      <c r="D254" s="4"/>
      <c r="F254" s="4"/>
      <c r="G254" s="4"/>
      <c r="H254" s="4"/>
      <c r="I254" s="4"/>
      <c r="J254" s="4"/>
      <c r="K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1:39" ht="15" customHeight="1">
      <c r="A255" s="4"/>
      <c r="B255" s="4"/>
      <c r="C255" s="4"/>
      <c r="D255" s="4"/>
      <c r="F255" s="4"/>
      <c r="G255" s="4"/>
      <c r="H255" s="4"/>
      <c r="I255" s="4"/>
      <c r="J255" s="4"/>
      <c r="K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1:39" ht="15" customHeight="1">
      <c r="A256" s="4"/>
      <c r="B256" s="4"/>
      <c r="C256" s="4"/>
      <c r="D256" s="4"/>
      <c r="F256" s="4"/>
      <c r="G256" s="4"/>
      <c r="H256" s="4"/>
      <c r="I256" s="4"/>
      <c r="J256" s="4"/>
      <c r="K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ht="15" customHeight="1">
      <c r="A257" s="4"/>
      <c r="B257" s="4"/>
      <c r="C257" s="4"/>
      <c r="D257" s="4"/>
      <c r="F257" s="4"/>
      <c r="G257" s="4"/>
      <c r="H257" s="4"/>
      <c r="I257" s="4"/>
      <c r="J257" s="4"/>
      <c r="K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</row>
    <row r="258" spans="1:39" ht="15" customHeight="1">
      <c r="A258" s="4"/>
      <c r="B258" s="4"/>
      <c r="C258" s="4"/>
      <c r="D258" s="4"/>
      <c r="F258" s="4"/>
      <c r="G258" s="4"/>
      <c r="H258" s="4"/>
      <c r="I258" s="4"/>
      <c r="J258" s="4"/>
      <c r="K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</row>
    <row r="259" spans="1:39" ht="15" customHeight="1">
      <c r="A259" s="4"/>
      <c r="B259" s="4"/>
      <c r="C259" s="4"/>
      <c r="D259" s="4"/>
      <c r="F259" s="4"/>
      <c r="G259" s="4"/>
      <c r="H259" s="4"/>
      <c r="I259" s="4"/>
      <c r="J259" s="4"/>
      <c r="K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</row>
    <row r="260" spans="1:39" ht="15" customHeight="1">
      <c r="A260" s="4"/>
      <c r="B260" s="4"/>
      <c r="C260" s="4"/>
      <c r="D260" s="4"/>
      <c r="F260" s="4"/>
      <c r="G260" s="4"/>
      <c r="H260" s="4"/>
      <c r="I260" s="4"/>
      <c r="J260" s="4"/>
      <c r="K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</row>
    <row r="261" spans="1:39" ht="15" customHeight="1">
      <c r="A261" s="4"/>
      <c r="B261" s="4"/>
      <c r="C261" s="4"/>
      <c r="D261" s="4"/>
      <c r="F261" s="4"/>
      <c r="G261" s="4"/>
      <c r="H261" s="4"/>
      <c r="I261" s="4"/>
      <c r="J261" s="4"/>
      <c r="K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</row>
    <row r="262" spans="1:39" ht="15" customHeight="1">
      <c r="A262" s="4"/>
      <c r="B262" s="4"/>
      <c r="C262" s="4"/>
      <c r="D262" s="4"/>
      <c r="F262" s="4"/>
      <c r="G262" s="4"/>
      <c r="H262" s="4"/>
      <c r="I262" s="4"/>
      <c r="J262" s="4"/>
      <c r="K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</row>
    <row r="263" spans="1:39" ht="15" customHeight="1">
      <c r="A263" s="4"/>
      <c r="B263" s="4"/>
      <c r="C263" s="4"/>
      <c r="D263" s="4"/>
      <c r="F263" s="4"/>
      <c r="G263" s="4"/>
      <c r="H263" s="4"/>
      <c r="I263" s="4"/>
      <c r="J263" s="4"/>
      <c r="K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</row>
    <row r="264" spans="1:39" ht="15" customHeight="1">
      <c r="A264" s="4"/>
      <c r="B264" s="4"/>
      <c r="C264" s="4"/>
      <c r="D264" s="4"/>
      <c r="F264" s="4"/>
      <c r="G264" s="4"/>
      <c r="H264" s="4"/>
      <c r="I264" s="4"/>
      <c r="J264" s="4"/>
      <c r="K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</row>
    <row r="265" spans="1:39" ht="15" customHeight="1">
      <c r="A265" s="4"/>
      <c r="B265" s="4"/>
      <c r="C265" s="4"/>
      <c r="D265" s="4"/>
      <c r="F265" s="4"/>
      <c r="G265" s="4"/>
      <c r="H265" s="4"/>
      <c r="I265" s="4"/>
      <c r="J265" s="4"/>
      <c r="K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</row>
    <row r="266" spans="1:39" ht="15" customHeight="1">
      <c r="A266" s="4"/>
      <c r="B266" s="4"/>
      <c r="C266" s="4"/>
      <c r="D266" s="4"/>
      <c r="F266" s="4"/>
      <c r="G266" s="4"/>
      <c r="H266" s="4"/>
      <c r="I266" s="4"/>
      <c r="J266" s="4"/>
      <c r="K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</row>
    <row r="267" spans="1:39" ht="15" customHeight="1">
      <c r="A267" s="4"/>
      <c r="B267" s="4"/>
      <c r="C267" s="4"/>
      <c r="D267" s="4"/>
      <c r="F267" s="4"/>
      <c r="G267" s="4"/>
      <c r="H267" s="4"/>
      <c r="I267" s="4"/>
      <c r="J267" s="4"/>
      <c r="K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</row>
    <row r="268" spans="1:39" ht="15" customHeight="1">
      <c r="A268" s="4"/>
      <c r="B268" s="4"/>
      <c r="C268" s="4"/>
      <c r="D268" s="4"/>
      <c r="F268" s="4"/>
      <c r="G268" s="4"/>
      <c r="H268" s="4"/>
      <c r="I268" s="4"/>
      <c r="J268" s="4"/>
      <c r="K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</row>
    <row r="269" spans="1:39" ht="15" customHeight="1">
      <c r="A269" s="4"/>
      <c r="B269" s="4"/>
      <c r="C269" s="4"/>
      <c r="D269" s="4"/>
      <c r="F269" s="4"/>
      <c r="G269" s="4"/>
      <c r="H269" s="4"/>
      <c r="I269" s="4"/>
      <c r="J269" s="4"/>
      <c r="K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</row>
    <row r="270" spans="1:39" ht="15" customHeight="1">
      <c r="A270" s="4"/>
      <c r="B270" s="4"/>
      <c r="C270" s="4"/>
      <c r="D270" s="4"/>
      <c r="F270" s="4"/>
      <c r="G270" s="4"/>
      <c r="H270" s="4"/>
      <c r="I270" s="4"/>
      <c r="J270" s="4"/>
      <c r="K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</row>
    <row r="271" spans="1:39" ht="15" customHeight="1">
      <c r="A271" s="4"/>
      <c r="B271" s="4"/>
      <c r="C271" s="4"/>
      <c r="D271" s="4"/>
      <c r="F271" s="4"/>
      <c r="G271" s="4"/>
      <c r="H271" s="4"/>
      <c r="I271" s="4"/>
      <c r="J271" s="4"/>
      <c r="K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</row>
    <row r="272" spans="1:39" ht="15" customHeight="1">
      <c r="A272" s="4"/>
      <c r="B272" s="4"/>
      <c r="C272" s="4"/>
      <c r="D272" s="4"/>
      <c r="F272" s="4"/>
      <c r="G272" s="4"/>
      <c r="H272" s="4"/>
      <c r="I272" s="4"/>
      <c r="J272" s="4"/>
      <c r="K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</row>
    <row r="273" spans="1:39" ht="15" customHeight="1">
      <c r="A273" s="4"/>
      <c r="B273" s="4"/>
      <c r="C273" s="4"/>
      <c r="D273" s="4"/>
      <c r="F273" s="4"/>
      <c r="G273" s="4"/>
      <c r="H273" s="4"/>
      <c r="I273" s="4"/>
      <c r="J273" s="4"/>
      <c r="K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</row>
    <row r="274" spans="1:39" ht="15" customHeight="1">
      <c r="A274" s="4"/>
      <c r="B274" s="4"/>
      <c r="C274" s="4"/>
      <c r="D274" s="4"/>
      <c r="F274" s="4"/>
      <c r="G274" s="4"/>
      <c r="H274" s="4"/>
      <c r="I274" s="4"/>
      <c r="J274" s="4"/>
      <c r="K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</row>
    <row r="275" spans="1:39" ht="15" customHeight="1">
      <c r="A275" s="4"/>
      <c r="B275" s="4"/>
      <c r="C275" s="4"/>
      <c r="D275" s="4"/>
      <c r="F275" s="4"/>
      <c r="G275" s="4"/>
      <c r="H275" s="4"/>
      <c r="I275" s="4"/>
      <c r="J275" s="4"/>
      <c r="K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</row>
    <row r="276" spans="1:39" ht="15" customHeight="1">
      <c r="A276" s="4"/>
      <c r="B276" s="4"/>
      <c r="C276" s="4"/>
      <c r="D276" s="4"/>
      <c r="F276" s="4"/>
      <c r="G276" s="4"/>
      <c r="H276" s="4"/>
      <c r="I276" s="4"/>
      <c r="J276" s="4"/>
      <c r="K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</row>
    <row r="277" spans="1:39" ht="15" customHeight="1">
      <c r="A277" s="4"/>
      <c r="B277" s="4"/>
      <c r="C277" s="4"/>
      <c r="D277" s="4"/>
      <c r="F277" s="4"/>
      <c r="G277" s="4"/>
      <c r="H277" s="4"/>
      <c r="I277" s="4"/>
      <c r="J277" s="4"/>
      <c r="K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</row>
    <row r="278" spans="1:39" ht="15" customHeight="1">
      <c r="A278" s="4"/>
      <c r="B278" s="4"/>
      <c r="C278" s="4"/>
      <c r="D278" s="4"/>
      <c r="F278" s="4"/>
      <c r="G278" s="4"/>
      <c r="H278" s="4"/>
      <c r="I278" s="4"/>
      <c r="J278" s="4"/>
      <c r="K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</row>
    <row r="279" spans="1:39" ht="15" customHeight="1">
      <c r="A279" s="4"/>
      <c r="B279" s="4"/>
      <c r="C279" s="4"/>
      <c r="D279" s="4"/>
      <c r="F279" s="4"/>
      <c r="G279" s="4"/>
      <c r="H279" s="4"/>
      <c r="I279" s="4"/>
      <c r="J279" s="4"/>
      <c r="K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</row>
    <row r="280" spans="1:39" ht="15" customHeight="1">
      <c r="A280" s="4"/>
      <c r="B280" s="4"/>
      <c r="C280" s="4"/>
      <c r="D280" s="4"/>
      <c r="F280" s="4"/>
      <c r="G280" s="4"/>
      <c r="H280" s="4"/>
      <c r="I280" s="4"/>
      <c r="J280" s="4"/>
      <c r="K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</row>
    <row r="281" spans="1:39" ht="15" customHeight="1">
      <c r="A281" s="4"/>
      <c r="B281" s="4"/>
      <c r="C281" s="4"/>
      <c r="D281" s="4"/>
      <c r="F281" s="4"/>
      <c r="G281" s="4"/>
      <c r="H281" s="4"/>
      <c r="I281" s="4"/>
      <c r="J281" s="4"/>
      <c r="K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</row>
    <row r="282" spans="1:39" ht="15" customHeight="1">
      <c r="A282" s="4"/>
      <c r="B282" s="4"/>
      <c r="C282" s="4"/>
      <c r="D282" s="4"/>
      <c r="F282" s="4"/>
      <c r="G282" s="4"/>
      <c r="H282" s="4"/>
      <c r="I282" s="4"/>
      <c r="J282" s="4"/>
      <c r="K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</row>
    <row r="283" spans="1:39" ht="15" customHeight="1">
      <c r="A283" s="4"/>
      <c r="B283" s="4"/>
      <c r="C283" s="4"/>
      <c r="D283" s="4"/>
      <c r="F283" s="4"/>
      <c r="G283" s="4"/>
      <c r="H283" s="4"/>
      <c r="I283" s="4"/>
      <c r="J283" s="4"/>
      <c r="K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</row>
    <row r="284" spans="1:39" ht="15" customHeight="1">
      <c r="A284" s="4"/>
      <c r="B284" s="4"/>
      <c r="C284" s="4"/>
      <c r="D284" s="4"/>
      <c r="F284" s="4"/>
      <c r="G284" s="4"/>
      <c r="H284" s="4"/>
      <c r="I284" s="4"/>
      <c r="J284" s="4"/>
      <c r="K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</row>
    <row r="285" spans="1:39" ht="15" customHeight="1">
      <c r="A285" s="4"/>
      <c r="B285" s="4"/>
      <c r="C285" s="4"/>
      <c r="D285" s="4"/>
      <c r="F285" s="4"/>
      <c r="G285" s="4"/>
      <c r="H285" s="4"/>
      <c r="I285" s="4"/>
      <c r="J285" s="4"/>
      <c r="K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</row>
    <row r="286" spans="1:39" ht="15" customHeight="1">
      <c r="A286" s="4"/>
      <c r="B286" s="4"/>
      <c r="C286" s="4"/>
      <c r="D286" s="4"/>
      <c r="F286" s="4"/>
      <c r="G286" s="4"/>
      <c r="H286" s="4"/>
      <c r="I286" s="4"/>
      <c r="J286" s="4"/>
      <c r="K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</row>
    <row r="287" spans="1:39" ht="15" customHeight="1">
      <c r="A287" s="4"/>
      <c r="B287" s="4"/>
      <c r="C287" s="4"/>
      <c r="D287" s="4"/>
      <c r="F287" s="4"/>
      <c r="G287" s="4"/>
      <c r="H287" s="4"/>
      <c r="I287" s="4"/>
      <c r="J287" s="4"/>
      <c r="K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</row>
    <row r="288" spans="1:39" ht="15" customHeight="1">
      <c r="A288" s="4"/>
      <c r="B288" s="4"/>
      <c r="C288" s="4"/>
      <c r="D288" s="4"/>
      <c r="F288" s="4"/>
      <c r="G288" s="4"/>
      <c r="H288" s="4"/>
      <c r="I288" s="4"/>
      <c r="J288" s="4"/>
      <c r="K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</row>
    <row r="289" spans="1:39" ht="15" customHeight="1">
      <c r="A289" s="4"/>
      <c r="B289" s="4"/>
      <c r="C289" s="4"/>
      <c r="D289" s="4"/>
      <c r="F289" s="4"/>
      <c r="G289" s="4"/>
      <c r="H289" s="4"/>
      <c r="I289" s="4"/>
      <c r="J289" s="4"/>
      <c r="K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</row>
    <row r="290" spans="1:39" ht="15" customHeight="1">
      <c r="A290" s="4"/>
      <c r="B290" s="4"/>
      <c r="C290" s="4"/>
      <c r="D290" s="4"/>
      <c r="F290" s="4"/>
      <c r="G290" s="4"/>
      <c r="H290" s="4"/>
      <c r="I290" s="4"/>
      <c r="J290" s="4"/>
      <c r="K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</row>
    <row r="291" spans="1:39" ht="15" customHeight="1">
      <c r="A291" s="4"/>
      <c r="B291" s="4"/>
      <c r="C291" s="4"/>
      <c r="D291" s="4"/>
      <c r="F291" s="4"/>
      <c r="G291" s="4"/>
      <c r="H291" s="4"/>
      <c r="I291" s="4"/>
      <c r="J291" s="4"/>
      <c r="K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</row>
    <row r="314" spans="1:39" ht="15" customHeight="1">
      <c r="A314" s="4"/>
      <c r="B314" s="4"/>
      <c r="C314" s="4"/>
      <c r="D314" s="4"/>
      <c r="F314" s="4"/>
      <c r="G314" s="4"/>
      <c r="H314" s="4"/>
      <c r="I314" s="4"/>
      <c r="J314" s="4"/>
      <c r="K314" s="4"/>
      <c r="L314" s="5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</row>
    <row r="315" spans="1:39" ht="15" customHeight="1">
      <c r="A315" s="4"/>
      <c r="B315" s="4"/>
      <c r="C315" s="4"/>
      <c r="D315" s="4"/>
      <c r="F315" s="4"/>
      <c r="G315" s="4"/>
      <c r="H315" s="4"/>
      <c r="I315" s="4"/>
      <c r="J315" s="4"/>
      <c r="K315" s="4"/>
      <c r="L315" s="5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</row>
    <row r="355" spans="1:39" s="5" customFormat="1" ht="15" customHeight="1">
      <c r="A355" s="1"/>
      <c r="B355" s="2"/>
      <c r="C355" s="2"/>
      <c r="D355" s="2"/>
      <c r="E355" s="4"/>
      <c r="F355" s="3"/>
      <c r="G355" s="9"/>
      <c r="H355" s="3"/>
      <c r="I355" s="3"/>
      <c r="J355" s="3"/>
      <c r="K355" s="3"/>
      <c r="L355" s="4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</row>
    <row r="356" spans="1:39" s="5" customFormat="1" ht="15" customHeight="1">
      <c r="A356" s="1"/>
      <c r="B356" s="2"/>
      <c r="C356" s="2"/>
      <c r="D356" s="2"/>
      <c r="E356" s="4"/>
      <c r="F356" s="3"/>
      <c r="G356" s="9"/>
      <c r="H356" s="3"/>
      <c r="I356" s="3"/>
      <c r="J356" s="3"/>
      <c r="K356" s="3"/>
      <c r="L356" s="4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</row>
    <row r="396" spans="1:39" ht="15" customHeight="1">
      <c r="A396" s="4"/>
      <c r="B396" s="4"/>
      <c r="C396" s="4"/>
      <c r="D396" s="4"/>
      <c r="F396" s="4"/>
      <c r="G396" s="4"/>
      <c r="H396" s="4"/>
      <c r="I396" s="4"/>
      <c r="J396" s="4"/>
      <c r="K396" s="4"/>
      <c r="M396" s="6"/>
      <c r="N396" s="6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</row>
  </sheetData>
  <mergeCells count="99">
    <mergeCell ref="F100:G100"/>
    <mergeCell ref="A115:A119"/>
    <mergeCell ref="C115:C119"/>
    <mergeCell ref="A94:C94"/>
    <mergeCell ref="A95:C95"/>
    <mergeCell ref="A96:C96"/>
    <mergeCell ref="D98:E98"/>
    <mergeCell ref="D99:E99"/>
    <mergeCell ref="D100:E100"/>
    <mergeCell ref="A93:C93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81:C81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66:C66"/>
    <mergeCell ref="A67:C67"/>
    <mergeCell ref="A68:C68"/>
    <mergeCell ref="A69:C69"/>
    <mergeCell ref="A64:C64"/>
    <mergeCell ref="A65:C65"/>
    <mergeCell ref="A63:C63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50:C50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38:C38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3:C13"/>
    <mergeCell ref="A14:C14"/>
    <mergeCell ref="A2:A6"/>
    <mergeCell ref="C2:C6"/>
    <mergeCell ref="D3:E3"/>
    <mergeCell ref="D4:E4"/>
    <mergeCell ref="D5:E5"/>
    <mergeCell ref="F5:G5"/>
    <mergeCell ref="A9:C9"/>
    <mergeCell ref="A10:C10"/>
    <mergeCell ref="A11:C11"/>
    <mergeCell ref="A12:C12"/>
  </mergeCells>
  <conditionalFormatting sqref="E91:E96 B32:C32 B45:C45 A70:C70 D84:D96 B77:C77 B35:C36 B39:C39 A68:H68 B71:C73 E84:H85 E19 A19:C19 D102:H129 B87:C89 B91:C91 A47:H47 F86:H96 B79:C80 B82:C84 A32:A46 A48:C50 D32:H46 D69:H83 D48:H67 A51:A67 A69 A71:A92 A93:C129">
    <cfRule type="expression" dxfId="21" priority="22" stopIfTrue="1">
      <formula>$P19=1</formula>
    </cfRule>
  </conditionalFormatting>
  <conditionalFormatting sqref="D120:E120 E123 A114:H114 E115:E116 E119 E121 E93 E107:H113 F102:H106 F115:H129 B77:C77 D102:D113 D115:D119 D121:D129 B87:C89 B91:C91 B79:C80 B82:C84 A70:C70 B71:C73 E66:E69 A68:C68 E79:H79 F80:H96 A69 A71:A92 A93:C113 A115:C129 E46:E49 B45:C45 B48:C50 B39:C39 D44:H44 E37:H43 B35:C36 B32:C32 E10 A10 A20:A30 E20:E30 A47:D47 A32:A46 A48:A67 F32:H36 F45:H78 D32:D43 D45:D46 D48:D96">
    <cfRule type="expression" dxfId="20" priority="21" stopIfTrue="1">
      <formula>#REF!=1</formula>
    </cfRule>
  </conditionalFormatting>
  <conditionalFormatting sqref="H86 F86 E82:F83 H90 F90 A90 H82:H83 A82:C83">
    <cfRule type="expression" dxfId="19" priority="20" stopIfTrue="1">
      <formula>$P94=1</formula>
    </cfRule>
  </conditionalFormatting>
  <conditionalFormatting sqref="H91 A91:C91 F91">
    <cfRule type="expression" dxfId="18" priority="19" stopIfTrue="1">
      <formula>$P96=1</formula>
    </cfRule>
  </conditionalFormatting>
  <conditionalFormatting sqref="E48:E49 A48:C49">
    <cfRule type="expression" dxfId="17" priority="18" stopIfTrue="1">
      <formula>#REF!=1</formula>
    </cfRule>
  </conditionalFormatting>
  <conditionalFormatting sqref="A86">
    <cfRule type="expression" dxfId="16" priority="17" stopIfTrue="1">
      <formula>$P85=1</formula>
    </cfRule>
  </conditionalFormatting>
  <conditionalFormatting sqref="A48:A49 E48:E49">
    <cfRule type="expression" dxfId="15" priority="16" stopIfTrue="1">
      <formula>#REF!=1</formula>
    </cfRule>
  </conditionalFormatting>
  <conditionalFormatting sqref="B87:C89 H87:H89 F86:F89 A86:A89 H80:H81 A80:A81 B80:C80">
    <cfRule type="expression" dxfId="14" priority="15" stopIfTrue="1">
      <formula>$P93=1</formula>
    </cfRule>
  </conditionalFormatting>
  <conditionalFormatting sqref="H84:H85 B84:C84 F84:F86 A83:A85 E83:F83 F88:F89 A88:C89 H88:H89">
    <cfRule type="expression" dxfId="13" priority="14" stopIfTrue="1">
      <formula>$P94=1</formula>
    </cfRule>
  </conditionalFormatting>
  <conditionalFormatting sqref="H86">
    <cfRule type="expression" dxfId="12" priority="13" stopIfTrue="1">
      <formula>$P99=1</formula>
    </cfRule>
  </conditionalFormatting>
  <conditionalFormatting sqref="H86">
    <cfRule type="expression" dxfId="11" priority="12" stopIfTrue="1">
      <formula>$P97=1</formula>
    </cfRule>
  </conditionalFormatting>
  <conditionalFormatting sqref="A86 A47:C47 E47">
    <cfRule type="expression" dxfId="10" priority="11" stopIfTrue="1">
      <formula>#REF!=1</formula>
    </cfRule>
  </conditionalFormatting>
  <conditionalFormatting sqref="F90 A90 H90">
    <cfRule type="expression" dxfId="9" priority="10" stopIfTrue="1">
      <formula>$P100=1</formula>
    </cfRule>
  </conditionalFormatting>
  <conditionalFormatting sqref="H87 F87">
    <cfRule type="expression" dxfId="8" priority="9" stopIfTrue="1">
      <formula>$P101=1</formula>
    </cfRule>
  </conditionalFormatting>
  <conditionalFormatting sqref="A87">
    <cfRule type="expression" dxfId="7" priority="8" stopIfTrue="1">
      <formula>#REF!=1</formula>
    </cfRule>
  </conditionalFormatting>
  <conditionalFormatting sqref="H87 F87 A87">
    <cfRule type="expression" dxfId="6" priority="7" stopIfTrue="1">
      <formula>$P102=1</formula>
    </cfRule>
  </conditionalFormatting>
  <conditionalFormatting sqref="H87">
    <cfRule type="expression" dxfId="5" priority="6" stopIfTrue="1">
      <formula>$P100=1</formula>
    </cfRule>
  </conditionalFormatting>
  <conditionalFormatting sqref="A87">
    <cfRule type="expression" dxfId="4" priority="5" stopIfTrue="1">
      <formula>$P86=1</formula>
    </cfRule>
  </conditionalFormatting>
  <conditionalFormatting sqref="E80:F81">
    <cfRule type="expression" dxfId="3" priority="4" stopIfTrue="1">
      <formula>$P93=1</formula>
    </cfRule>
  </conditionalFormatting>
  <conditionalFormatting sqref="H83">
    <cfRule type="expression" dxfId="2" priority="3" stopIfTrue="1">
      <formula>$P94=1</formula>
    </cfRule>
  </conditionalFormatting>
  <conditionalFormatting sqref="H89 F89 A89">
    <cfRule type="expression" dxfId="1" priority="2" stopIfTrue="1">
      <formula>$P101=1</formula>
    </cfRule>
  </conditionalFormatting>
  <conditionalFormatting sqref="F89 A89 H89">
    <cfRule type="expression" dxfId="0" priority="1" stopIfTrue="1">
      <formula>$P99=1</formula>
    </cfRule>
  </conditionalFormatting>
  <pageMargins left="0.511811024" right="0.511811024" top="0.78740157499999996" bottom="0.78740157499999996" header="0.31496062000000002" footer="0.31496062000000002"/>
  <pageSetup paperSize="9" scale="39" orientation="portrait" r:id="rId1"/>
  <rowBreaks count="1" manualBreakCount="1">
    <brk id="9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CRONOGRAMA</vt:lpstr>
      <vt:lpstr>MEM CALC</vt:lpstr>
      <vt:lpstr>ATUALIZADA</vt:lpstr>
      <vt:lpstr>ATUALIZADA!Area_de_impressao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</dc:creator>
  <cp:lastModifiedBy>Derek.Rosa</cp:lastModifiedBy>
  <cp:lastPrinted>2018-07-03T10:39:34Z</cp:lastPrinted>
  <dcterms:created xsi:type="dcterms:W3CDTF">2009-03-23T12:13:24Z</dcterms:created>
  <dcterms:modified xsi:type="dcterms:W3CDTF">2018-07-03T19:29:09Z</dcterms:modified>
</cp:coreProperties>
</file>